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255" windowWidth="11355" windowHeight="7935" activeTab="2"/>
  </bookViews>
  <sheets>
    <sheet name="71.72 pragati" sheetId="1" r:id="rId1"/>
    <sheet name="anudan badfad" sheetId="2" r:id="rId2"/>
    <sheet name="yearly 72" sheetId="3" r:id="rId3"/>
    <sheet name="antarik badfad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<sst xmlns="http://schemas.openxmlformats.org/spreadsheetml/2006/main" count="318" uniqueCount="189">
  <si>
    <t>qm=;+=</t>
  </si>
  <si>
    <t>ef/</t>
  </si>
  <si>
    <t>jh]6</t>
  </si>
  <si>
    <t>-v_</t>
  </si>
  <si>
    <t>s'n vr{ hDdf -u±3±ª_</t>
  </si>
  <si>
    <t>uf]6f</t>
  </si>
  <si>
    <t>k6s</t>
  </si>
  <si>
    <t>-r_</t>
  </si>
  <si>
    <t xml:space="preserve">cg";'rL 2 </t>
  </si>
  <si>
    <t xml:space="preserve"> lgod 21 sf] pklgod 2 / lgod 25sf] pklgod 1 ;+u ;DalGwt</t>
  </si>
  <si>
    <t>g]kfn ;/sf/</t>
  </si>
  <si>
    <t>sfo{ ljj/)F</t>
  </si>
  <si>
    <t>jflif{s ef}lts k|ult</t>
  </si>
  <si>
    <t>jflif{s vr{</t>
  </si>
  <si>
    <t>;'rs</t>
  </si>
  <si>
    <t>k|ltzt</t>
  </si>
  <si>
    <t>/sd ?=</t>
  </si>
  <si>
    <t>]</t>
  </si>
  <si>
    <t>s}</t>
  </si>
  <si>
    <t>;+l#o dfldnf tyf :yflgo ljsf; dGqfno</t>
  </si>
  <si>
    <t>zf/bf gu/kflnsf sfof{no ;Nofg</t>
  </si>
  <si>
    <t xml:space="preserve">:yflgo lgsfo ;zt{ k"lhut cg'bfg  cGt/ut ;+rfng u/Lg] sfo{qmdx? </t>
  </si>
  <si>
    <t>k|jB{gfTds sfo{qmd</t>
  </si>
  <si>
    <t>cfly{s ;fdflhs / k'jf{wf/ ljsf; sfo{qmd</t>
  </si>
  <si>
    <t>uf8L vl/b</t>
  </si>
  <si>
    <t>l6Kk/ vl/b</t>
  </si>
  <si>
    <t>bdsn vl/b</t>
  </si>
  <si>
    <t>ejg lgdf{0f</t>
  </si>
  <si>
    <t xml:space="preserve">k"lhut sfo{qmdx?sf] hDdf -s_ </t>
  </si>
  <si>
    <t>tnj</t>
  </si>
  <si>
    <t>d</t>
  </si>
  <si>
    <t>:yfgLo / ljz]if eQf</t>
  </si>
  <si>
    <t>dxuL eQf</t>
  </si>
  <si>
    <t>kf];fs</t>
  </si>
  <si>
    <t>wf/f tyf ljh'nL</t>
  </si>
  <si>
    <t>;~rf/ dxz'n</t>
  </si>
  <si>
    <t>OGwg</t>
  </si>
  <si>
    <t>sfof{no ;DaGwL vr{</t>
  </si>
  <si>
    <t>sfo{qmd e|d0f vr{</t>
  </si>
  <si>
    <t>gu/ oftfoft u'?of]hgf</t>
  </si>
  <si>
    <t>rfn' vr{ hDdf</t>
  </si>
  <si>
    <t xml:space="preserve">:yflgo lgsfo ;zt{ rfn" cg'bfg vr{  </t>
  </si>
  <si>
    <t>jfnjflnsf nlIft sfo{qmd !)℅</t>
  </si>
  <si>
    <t>cflbjf;L,hghflt,blnt o'jf nlIft !%℅</t>
  </si>
  <si>
    <t xml:space="preserve">kmlg{r/ </t>
  </si>
  <si>
    <t xml:space="preserve">d]lzg/L cf}hf/ </t>
  </si>
  <si>
    <t>sfo{qmdsf] gfd M ;fdflhs kl/rfng</t>
  </si>
  <si>
    <t>O{sfO</t>
  </si>
  <si>
    <t>cfof]hgfsf] s'n lqmofsnfksf]</t>
  </si>
  <si>
    <t>cf=j=@)&amp;!÷)&amp;@ sf] jflif{s nIo</t>
  </si>
  <si>
    <t xml:space="preserve">kl/df0f </t>
  </si>
  <si>
    <t>nfut</t>
  </si>
  <si>
    <t>ef}lts kl/df0f</t>
  </si>
  <si>
    <t>ef/ -j:t'ut vfBfGg d]=6=_</t>
  </si>
  <si>
    <t>dlxnf nlIft sfo{qmd !)℅</t>
  </si>
  <si>
    <t>sfo{qmd vr{sf] hDdf s -k'lhutsf]_</t>
  </si>
  <si>
    <t xml:space="preserve">cf=j= 2071.072 sf] ef}lts k|ult </t>
  </si>
  <si>
    <t xml:space="preserve">cf=j= 2071.072 sf] ljlQo k|ult rfn' tkm{ </t>
  </si>
  <si>
    <t xml:space="preserve">cf=j= 2071.072 sf] ljlQo k|ult k'lhut tkm{ </t>
  </si>
  <si>
    <t xml:space="preserve">s'n jh]^sf] ljlQo k|ult </t>
  </si>
  <si>
    <r>
      <t xml:space="preserve">99.71 </t>
    </r>
    <r>
      <rPr>
        <b/>
        <sz val="10"/>
        <rFont val="Calibri"/>
        <family val="2"/>
      </rPr>
      <t>℅</t>
    </r>
  </si>
  <si>
    <t>67.43 ℅</t>
  </si>
  <si>
    <t xml:space="preserve">62.90 ℅   </t>
  </si>
  <si>
    <t>100 ℅</t>
  </si>
  <si>
    <t>cfly{s k|zf;g zfvf k|d'v M</t>
  </si>
  <si>
    <t>sfof{no k|d'v M</t>
  </si>
  <si>
    <t>cf=a= 2071.072 sf] jflif{s nIo k|ult ljj/)f</t>
  </si>
  <si>
    <t>;+l3o dfldnf tyf :yfgLo ljsf; dGqfno</t>
  </si>
  <si>
    <t>l;=g+</t>
  </si>
  <si>
    <t>vr{ lz=g+=</t>
  </si>
  <si>
    <t>vr{ lzif{s</t>
  </si>
  <si>
    <t>:jLs[t ul/Psf] /sd ?=</t>
  </si>
  <si>
    <t>s}lkmot</t>
  </si>
  <si>
    <t>:yfgLo eQf</t>
  </si>
  <si>
    <t>ef8f</t>
  </si>
  <si>
    <t>dd{t ;Def/</t>
  </si>
  <si>
    <t>k/fdz{ tyf cGo ;]jf</t>
  </si>
  <si>
    <t xml:space="preserve">ljljw vr{-cfly{s ;xfotf,kl/Iff vr{ j}7s eQf / n]vfkl/Ifssf] kfl/&gt;lds </t>
  </si>
  <si>
    <t>k'lhut vr{ hDDff</t>
  </si>
  <si>
    <t>hDdf</t>
  </si>
  <si>
    <t>b:tvt M</t>
  </si>
  <si>
    <t xml:space="preserve">           b:tvt M</t>
  </si>
  <si>
    <t>tof/ ug]{sf] gfd M lvdnfn jnL</t>
  </si>
  <si>
    <t xml:space="preserve">    l:js[t ug]{sf] gfd M</t>
  </si>
  <si>
    <t>kb M</t>
  </si>
  <si>
    <t>n]vfkfn</t>
  </si>
  <si>
    <t xml:space="preserve">             kb M</t>
  </si>
  <si>
    <t>sfo{sf/L clws[t</t>
  </si>
  <si>
    <t>;?jf e|d)f vr{</t>
  </si>
  <si>
    <t>kb M n]vfkfn</t>
  </si>
  <si>
    <t>kb M sfo{sf/L clws[t</t>
  </si>
  <si>
    <t xml:space="preserve">jflif{s sfo{s|d </t>
  </si>
  <si>
    <t>ah]6 th'{df;+u ;DalGwt cf=k|= lgod @! -!_ adf]lhdsf] kmf/fd</t>
  </si>
  <si>
    <t>!)= jflif{s ah]6 ?=</t>
  </si>
  <si>
    <t xml:space="preserve">!@= cfof]hgfsf] s"n nfut </t>
  </si>
  <si>
    <t>s_ cfGtl/s      !_ g]kfn ;/sf/</t>
  </si>
  <si>
    <t>#= dGqfno M ;+l3o dfldnf tyf :yflgo ljsf; dGqfno</t>
  </si>
  <si>
    <t xml:space="preserve">                  @_ :yfgLo lgsfo÷;+:yf M</t>
  </si>
  <si>
    <t xml:space="preserve">                  @_ :yfgLo lgsfo÷;+:yf</t>
  </si>
  <si>
    <t xml:space="preserve">$= ljefu M </t>
  </si>
  <si>
    <t xml:space="preserve">                  #_ hg;xeflutf M</t>
  </si>
  <si>
    <t xml:space="preserve">                  #_ hg;xeflutf</t>
  </si>
  <si>
    <t xml:space="preserve">%= sfo{s|d÷cfof]hgfsf] gfd M gu/kflnsf cg'bfg  </t>
  </si>
  <si>
    <t xml:space="preserve"> -v_ a}b]lzs      !_ C0f</t>
  </si>
  <si>
    <t>v_ a}b]lzs M      !_ C0f</t>
  </si>
  <si>
    <t>^= :yfg M -s_ lhNnf M ;Nofg</t>
  </si>
  <si>
    <t xml:space="preserve">                  @_ cg'bfg M</t>
  </si>
  <si>
    <t xml:space="preserve">                  @_ cg'bfg</t>
  </si>
  <si>
    <t xml:space="preserve">         </t>
  </si>
  <si>
    <t xml:space="preserve"> -u_ j:t'ut M </t>
  </si>
  <si>
    <t xml:space="preserve"> !#= ut cf=j= ;Ddsf] vr{ ?= -;f]em} e'QmfgL / cg'bfg ;d]t_</t>
  </si>
  <si>
    <t>&amp;= cfof]hgf z'? ePsf] ldlt M ;fnj;fnL</t>
  </si>
  <si>
    <t>@_ :yfgLo lgsfo÷;+:yf</t>
  </si>
  <si>
    <t xml:space="preserve"> </t>
  </si>
  <si>
    <t>3_ bft[ ;+:yf M</t>
  </si>
  <si>
    <t xml:space="preserve">   #_ hg;xeflutf  </t>
  </si>
  <si>
    <t>qm=;=</t>
  </si>
  <si>
    <t>cfof]hgfsf] k|d"v sfo{x?</t>
  </si>
  <si>
    <t>======cf=j=sf] jflif{s nIo</t>
  </si>
  <si>
    <t>k|yd rf}dfl;s nIo</t>
  </si>
  <si>
    <t>bf]&gt;f] rf}dfl;s nIo</t>
  </si>
  <si>
    <t>t]&gt;f] rf}dfl;s nIo</t>
  </si>
  <si>
    <t>s}=</t>
  </si>
  <si>
    <t>kl/df0f</t>
  </si>
  <si>
    <t xml:space="preserve">vr{ cg'dfg </t>
  </si>
  <si>
    <t xml:space="preserve">:yflgo lgsfo ;zt{ rfn" cGt/ut ;+rfng vr{ -v_ </t>
  </si>
  <si>
    <t>pkef]u vr{</t>
  </si>
  <si>
    <t>cfly{s k|zf;g zfvf k|d'v M lvdnfn jnL</t>
  </si>
  <si>
    <t xml:space="preserve">ldlt </t>
  </si>
  <si>
    <t xml:space="preserve">!!= -s_ cfGtl/s !_ g]kfn ;/sf/ M?= </t>
  </si>
  <si>
    <t>*= cfof]hgf k'/f x'g] ldlt M@)&amp;@÷)&amp;#</t>
  </si>
  <si>
    <t>!= cf=j=@)&amp;@÷)&amp;#</t>
  </si>
  <si>
    <t>3,63,96,000.00</t>
  </si>
  <si>
    <r>
      <t>dlxnf nlIft sfo{qmd !)</t>
    </r>
    <r>
      <rPr>
        <sz val="13"/>
        <rFont val="Calibri"/>
        <family val="2"/>
      </rPr>
      <t>℅</t>
    </r>
  </si>
  <si>
    <t>cf=j=@)&amp;@÷)&amp;# sf] jflif{s nIo</t>
  </si>
  <si>
    <t xml:space="preserve"> ;+l3o dfldnf tyf :yfgLo ljsf; dGqfnosf] k=;+= @)&amp;@÷)&amp;# - #^%*)##_ rfn' vr{ r=g++= !$ ldlt @)&amp;@.$.!# sf] clVtof/L kq af6 ah]6 pk lzif{s g+= #^%*)## gu/kflnsf cg'bfg sfo{qmd tkm{ ah]6 vr{ lzif{s g+= @^#!@ :yfgLo lgsfo ;zt{ rfn' cg'bfgdf ?= $^,)),))).)) -cIf]?kL 5ofln; nfv ?k}of dfq_  / @^#@! :yfgLo lgsfo ;;t{  k'lhut cg'bfgdf ?= @,%&amp;,(^,))).)) -cIf]?kL b'O{ s/f]8 ;GtfpGg nfv 5ofgJj] xhf/ dfq_ / @^#@@ :yflgo lgsfo ;;t{ k'lhut cg'bfgdf ?= ^),)),))).)) -cIf]?kL ;f7L nfv ?k}of dfq_ s'n hDdf k|fKt :jLs[t jflif{s ljlgof]hg ?= #,^#,(^,))).)) -cIf]?kL ltg s/f]8 lq;7L nfv 5ofgJj] xhf/ ?k}of dfq_  ljlgof]hg ePsf]nfO tkl;n jdf]lhd  jh]6 vr{sf] lzif{sut jf8kmf8 l:js[t ul/Psf]  ljj/0f .</t>
  </si>
  <si>
    <t>cf=j= @)&amp;@÷)&amp;# sf] :jLs[t jflif{s gu/kflnsf cg'bfg ah]6sf] jf+8kmFf8</t>
  </si>
  <si>
    <t>sd{rf/L tna</t>
  </si>
  <si>
    <t>dx+uL eQf</t>
  </si>
  <si>
    <t>cGo eQf</t>
  </si>
  <si>
    <t>kf]zfs eQf</t>
  </si>
  <si>
    <t>a}&amp;s eQf</t>
  </si>
  <si>
    <t>pkef]u vr{ hDdf</t>
  </si>
  <si>
    <t>kfgL tyf ljh'nL dx;'n</t>
  </si>
  <si>
    <t>;~rf/ dx;'n</t>
  </si>
  <si>
    <t>cf}iflw pkrf/ vr{</t>
  </si>
  <si>
    <t>sfof{no ;Grfng ;DaGwL vr{ 
-j*f sfofnox?sf] ;d]t_</t>
  </si>
  <si>
    <t>ef*f</t>
  </si>
  <si>
    <t>dd{t tyf ;Def/</t>
  </si>
  <si>
    <t>;jf/L ;fwg dd{t</t>
  </si>
  <si>
    <t>;jf/L O{Gwg</t>
  </si>
  <si>
    <t>n]vf kl/If)f z'Ns</t>
  </si>
  <si>
    <t>b:t'/ tyf gljs/)f ladf vr{</t>
  </si>
  <si>
    <t>cGo O{Gwg</t>
  </si>
  <si>
    <t xml:space="preserve">k/fdz{ ;]jf </t>
  </si>
  <si>
    <t xml:space="preserve">ljljw vr{ / lrofkfg </t>
  </si>
  <si>
    <t>d;nGb vr{</t>
  </si>
  <si>
    <t>%kfO{ vr{</t>
  </si>
  <si>
    <t>kqklqsf</t>
  </si>
  <si>
    <t>k':ts</t>
  </si>
  <si>
    <t>cg'udg d"Nof+sg e|d)f vr{</t>
  </si>
  <si>
    <t xml:space="preserve">sfof{no ;Grfng vr{ </t>
  </si>
  <si>
    <t>dlxnf nlIft sfo{qmd 10℅</t>
  </si>
  <si>
    <t xml:space="preserve">               ldlt @)&amp;@.^.  ut]</t>
  </si>
  <si>
    <t>cf=j= @)&amp;@÷)&amp;# sf] cfGtl/s ;|f]tsf] :jLs[t ah]6sf] jflif{s jf+8kmFf8</t>
  </si>
  <si>
    <t>tna</t>
  </si>
  <si>
    <t>cfly{s ;xfotf lbgb'lv</t>
  </si>
  <si>
    <t>;+# ;+:yf cg'bfg d]nf kj{ OTofbL</t>
  </si>
  <si>
    <t>sd{rf/L sNof)f sf]if</t>
  </si>
  <si>
    <t>lakb Aoj:yfkg sf]if</t>
  </si>
  <si>
    <t>k'/:sf/ tyf ;Ddfg</t>
  </si>
  <si>
    <t>dd{t tyf ;Def/ sf]if</t>
  </si>
  <si>
    <t>zf/bf gu/kflnsf sfof{nosf] cfGtl/s &gt;f]tjf6 k|fKt /sd dWo] rfn' vr{df jflif{s ljlgof]hg ?= #&amp;,*^,))).)) -cIf]?kL ;}lt; nfv 5of;L xhf/ dfq_  ljlgof]hg ePsf]nfO tkl;n jdf]lhd  jh]6 vr{sf] lzif{sut jf8kmf8nfO l:js[t ul/Psf]  ljj/0f .</t>
  </si>
  <si>
    <t>:jLs[t ug]{sf] gfd M /]jGt jxfb'/ 8fuL</t>
  </si>
  <si>
    <t>a}7s eQf</t>
  </si>
  <si>
    <t>;?jf e|d0f vr{</t>
  </si>
  <si>
    <t>sfof{no ;Grfng ;DaGwL vr{ 
-j8f sfofnox?sf] ;d]t_</t>
  </si>
  <si>
    <t>n]vf kl/If0f z'Ns</t>
  </si>
  <si>
    <t>b:t'/ tyf gljs/0f ladf vr{</t>
  </si>
  <si>
    <t>5kfO{ vr{</t>
  </si>
  <si>
    <t>cg'udg d"Nof+sg e|d0f vr{</t>
  </si>
  <si>
    <t>rfn' / k'lhut vr{</t>
  </si>
  <si>
    <t>cfof]hgf k|d'v &gt;L /]jGt jxfb'/ 8fuL</t>
  </si>
  <si>
    <t>@= ah]6 pk lzif{s g+= #^%*!(# rfn'</t>
  </si>
  <si>
    <t xml:space="preserve">cfly{s ;fdflhs / k'jf{wf/ ljsf; sfo{qmd </t>
  </si>
  <si>
    <t>Doflrª km08</t>
  </si>
  <si>
    <t>/]dGt jxfb'/ 8fuL</t>
  </si>
  <si>
    <t xml:space="preserve">               ldlt @)&amp;@.&amp;.@  ut]</t>
  </si>
  <si>
    <t xml:space="preserve">(= sfof{no k|d'vsf] gfd M /]dGt jxfb'/ 8fUfL            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</si>
</sst>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00"/>
    <numFmt numFmtId="172" formatCode="0.000000"/>
    <numFmt numFmtId="173" formatCode="#,##0.0"/>
  </numFmts>
  <fonts count="12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Preeti"/>
      <family val="0"/>
    </font>
    <font>
      <sz val="14"/>
      <name val="Preeti"/>
      <family val="0"/>
    </font>
    <font>
      <sz val="12"/>
      <name val="FONTASY_ HIMALI_ TT"/>
      <family val="5"/>
    </font>
    <font>
      <b/>
      <sz val="14"/>
      <name val="Preeti"/>
      <family val="0"/>
    </font>
    <font>
      <sz val="10"/>
      <name val="Preeti"/>
      <family val="0"/>
    </font>
    <font>
      <sz val="13"/>
      <name val="Preeti"/>
      <family val="0"/>
    </font>
    <font>
      <sz val="13"/>
      <name val="FONTASY_ HIMALI_ TT"/>
      <family val="5"/>
    </font>
    <font>
      <b/>
      <sz val="12"/>
      <name val="FONTASY_ HIMALI_ TT"/>
      <family val="5"/>
    </font>
    <font>
      <b/>
      <sz val="8"/>
      <name val="FONTASY_HIMALI_TT"/>
      <family val="5"/>
    </font>
    <font>
      <b/>
      <sz val="10"/>
      <name val="FONTASY_HIMALI_TT"/>
      <family val="5"/>
    </font>
    <font>
      <sz val="8"/>
      <name val="FONTASY_HIMALI_TT"/>
      <family val="5"/>
    </font>
    <font>
      <sz val="10"/>
      <name val="FONTASY_HIMALI_TT"/>
      <family val="5"/>
    </font>
    <font>
      <b/>
      <sz val="10"/>
      <name val="Arial"/>
      <family val="2"/>
    </font>
    <font>
      <sz val="10"/>
      <name val="FONTASY_ HIMALI_ TT"/>
      <family val="5"/>
    </font>
    <font>
      <sz val="16"/>
      <name val="FONTASY_HIMALI_TT"/>
      <family val="5"/>
    </font>
    <font>
      <sz val="14"/>
      <name val="FONTASY_ HIMALI_ TT"/>
      <family val="5"/>
    </font>
    <font>
      <sz val="14"/>
      <name val="Arial"/>
      <family val="2"/>
    </font>
    <font>
      <sz val="8"/>
      <name val="Fontasy Himali"/>
      <family val="5"/>
    </font>
    <font>
      <b/>
      <sz val="12"/>
      <name val="Preeti"/>
      <family val="0"/>
    </font>
    <font>
      <b/>
      <sz val="10"/>
      <name val="FONTASY_ HIMALI_ TT"/>
      <family val="5"/>
    </font>
    <font>
      <sz val="11"/>
      <name val="FONTASY_ HIMALI_ TT"/>
      <family val="5"/>
    </font>
    <font>
      <b/>
      <sz val="11"/>
      <name val="FONTASY_ HIMALI_ TT"/>
      <family val="5"/>
    </font>
    <font>
      <b/>
      <sz val="13"/>
      <name val="Preeti"/>
      <family val="0"/>
    </font>
    <font>
      <sz val="8"/>
      <name val="Preeti"/>
      <family val="0"/>
    </font>
    <font>
      <b/>
      <sz val="14"/>
      <name val="FONTASY_ HIMALI_ TT"/>
      <family val="5"/>
    </font>
    <font>
      <b/>
      <sz val="10"/>
      <name val="Calibri"/>
      <family val="2"/>
    </font>
    <font>
      <b/>
      <sz val="11"/>
      <name val="FONTASY_HIMALI_TT"/>
      <family val="5"/>
    </font>
    <font>
      <b/>
      <sz val="18"/>
      <name val="FONTASY_HIMALI_TT"/>
      <family val="5"/>
    </font>
    <font>
      <sz val="18"/>
      <name val="Arial"/>
      <family val="2"/>
    </font>
    <font>
      <b/>
      <sz val="20"/>
      <name val="Preeti"/>
      <family val="0"/>
    </font>
    <font>
      <sz val="16"/>
      <name val="Preeti"/>
      <family val="0"/>
    </font>
    <font>
      <b/>
      <sz val="12"/>
      <name val="FONTASY_HIMALI_TT"/>
      <family val="5"/>
    </font>
    <font>
      <b/>
      <u val="single"/>
      <sz val="18"/>
      <name val="Preeti"/>
      <family val="0"/>
    </font>
    <font>
      <b/>
      <sz val="8"/>
      <name val="Fontasy Himali"/>
      <family val="5"/>
    </font>
    <font>
      <sz val="11"/>
      <name val="Preeti"/>
      <family val="0"/>
    </font>
    <font>
      <b/>
      <sz val="10"/>
      <name val="Preeti"/>
      <family val="0"/>
    </font>
    <font>
      <sz val="13"/>
      <name val="Calibri"/>
      <family val="2"/>
    </font>
    <font>
      <sz val="10"/>
      <name val="Fontasy Himali"/>
      <family val="5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FONTASY_ HIMALI_ TT"/>
      <family val="5"/>
    </font>
    <font>
      <b/>
      <sz val="8"/>
      <name val="FONTASY_ HIMALI_ TT"/>
      <family val="5"/>
    </font>
    <font>
      <b/>
      <sz val="13"/>
      <name val="FONTASY_HIMALI_TT"/>
      <family val="5"/>
    </font>
    <font>
      <sz val="8"/>
      <name val="FONTASY_ HIMALI_ TT"/>
      <family val="5"/>
    </font>
    <font>
      <b/>
      <sz val="26"/>
      <name val="Preeti"/>
      <family val="0"/>
    </font>
    <font>
      <sz val="14.5"/>
      <name val="Arial"/>
      <family val="2"/>
    </font>
    <font>
      <sz val="11"/>
      <name val="Arial"/>
      <family val="2"/>
    </font>
    <font>
      <b/>
      <sz val="11"/>
      <name val="Preeti"/>
      <family val="0"/>
    </font>
    <font>
      <b/>
      <u val="single"/>
      <sz val="12"/>
      <name val="Preet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FONTASY_ HIMALI_ TT"/>
      <family val="5"/>
    </font>
    <font>
      <b/>
      <sz val="12"/>
      <color indexed="8"/>
      <name val="Preeti"/>
      <family val="0"/>
    </font>
    <font>
      <sz val="16"/>
      <color indexed="8"/>
      <name val="Preeti"/>
      <family val="0"/>
    </font>
    <font>
      <sz val="10"/>
      <color indexed="8"/>
      <name val="FONTASY_ HIMALI_ TT"/>
      <family val="5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FONTASY_ HIMALI_ TT"/>
      <family val="5"/>
    </font>
    <font>
      <sz val="14"/>
      <color indexed="8"/>
      <name val="Preeti"/>
      <family val="0"/>
    </font>
    <font>
      <sz val="10"/>
      <color indexed="8"/>
      <name val="Calibri"/>
      <family val="2"/>
    </font>
    <font>
      <b/>
      <sz val="10"/>
      <color indexed="8"/>
      <name val="FONTASY_ HIMALI_ TT"/>
      <family val="5"/>
    </font>
    <font>
      <b/>
      <sz val="10"/>
      <color indexed="8"/>
      <name val="Calibri"/>
      <family val="2"/>
    </font>
    <font>
      <sz val="16"/>
      <color indexed="8"/>
      <name val="FONTASY_ HIMALI_ TT"/>
      <family val="5"/>
    </font>
    <font>
      <b/>
      <sz val="14"/>
      <color indexed="8"/>
      <name val="Preeti"/>
      <family val="0"/>
    </font>
    <font>
      <b/>
      <sz val="11.5"/>
      <color indexed="8"/>
      <name val="Preeti"/>
      <family val="0"/>
    </font>
    <font>
      <b/>
      <sz val="14.5"/>
      <color indexed="8"/>
      <name val="Preeti"/>
      <family val="0"/>
    </font>
    <font>
      <b/>
      <u val="single"/>
      <sz val="16"/>
      <color indexed="8"/>
      <name val="Preeti"/>
      <family val="0"/>
    </font>
    <font>
      <b/>
      <sz val="18"/>
      <color indexed="8"/>
      <name val="Preeti"/>
      <family val="0"/>
    </font>
    <font>
      <b/>
      <u val="single"/>
      <sz val="20"/>
      <color indexed="8"/>
      <name val="Preet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FONTASY_ HIMALI_ TT"/>
      <family val="5"/>
    </font>
    <font>
      <b/>
      <sz val="12"/>
      <color theme="1"/>
      <name val="Preeti"/>
      <family val="0"/>
    </font>
    <font>
      <sz val="11"/>
      <color theme="1"/>
      <name val="FONTASY_ HIMALI_ TT"/>
      <family val="5"/>
    </font>
    <font>
      <sz val="16"/>
      <color theme="1"/>
      <name val="Preeti"/>
      <family val="0"/>
    </font>
    <font>
      <sz val="10"/>
      <color theme="1"/>
      <name val="FONTASY_ HIMALI_ TT"/>
      <family val="5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FONTASY_ HIMALI_ TT"/>
      <family val="5"/>
    </font>
    <font>
      <sz val="14"/>
      <color theme="1"/>
      <name val="Preeti"/>
      <family val="0"/>
    </font>
    <font>
      <sz val="10"/>
      <color rgb="FF000000"/>
      <name val="FONTASY_ HIMALI_ TT"/>
      <family val="5"/>
    </font>
    <font>
      <sz val="10"/>
      <color theme="1"/>
      <name val="Calibri"/>
      <family val="2"/>
    </font>
    <font>
      <b/>
      <sz val="10"/>
      <color rgb="FF000000"/>
      <name val="FONTASY_ HIMALI_ TT"/>
      <family val="5"/>
    </font>
    <font>
      <b/>
      <sz val="10"/>
      <color theme="1"/>
      <name val="Calibri"/>
      <family val="2"/>
    </font>
    <font>
      <sz val="16"/>
      <color theme="1"/>
      <name val="FONTASY_ HIMALI_ TT"/>
      <family val="5"/>
    </font>
    <font>
      <b/>
      <sz val="10"/>
      <color theme="1"/>
      <name val="FONTASY_ HIMALI_ TT"/>
      <family val="5"/>
    </font>
    <font>
      <b/>
      <sz val="14"/>
      <color theme="1"/>
      <name val="Preeti"/>
      <family val="0"/>
    </font>
    <font>
      <b/>
      <sz val="11.5"/>
      <color theme="1"/>
      <name val="Preeti"/>
      <family val="0"/>
    </font>
    <font>
      <b/>
      <sz val="14.5"/>
      <color theme="1"/>
      <name val="Preeti"/>
      <family val="0"/>
    </font>
    <font>
      <b/>
      <u val="single"/>
      <sz val="16"/>
      <color theme="1"/>
      <name val="Preeti"/>
      <family val="0"/>
    </font>
    <font>
      <b/>
      <sz val="18"/>
      <color theme="1"/>
      <name val="Preeti"/>
      <family val="0"/>
    </font>
    <font>
      <b/>
      <u val="single"/>
      <sz val="20"/>
      <color theme="1"/>
      <name val="Preet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5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2" fontId="23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/>
    </xf>
    <xf numFmtId="2" fontId="24" fillId="34" borderId="10" xfId="0" applyNumberFormat="1" applyFont="1" applyFill="1" applyBorder="1" applyAlignment="1">
      <alignment horizontal="center"/>
    </xf>
    <xf numFmtId="165" fontId="23" fillId="34" borderId="1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16" fillId="34" borderId="14" xfId="0" applyNumberFormat="1" applyFont="1" applyFill="1" applyBorder="1" applyAlignment="1">
      <alignment horizontal="center" vertical="center"/>
    </xf>
    <xf numFmtId="2" fontId="23" fillId="34" borderId="14" xfId="0" applyNumberFormat="1" applyFont="1" applyFill="1" applyBorder="1" applyAlignment="1">
      <alignment horizontal="center"/>
    </xf>
    <xf numFmtId="0" fontId="105" fillId="34" borderId="10" xfId="0" applyFont="1" applyFill="1" applyBorder="1" applyAlignment="1">
      <alignment horizontal="left" vertical="center" wrapText="1"/>
    </xf>
    <xf numFmtId="0" fontId="105" fillId="34" borderId="10" xfId="0" applyFont="1" applyFill="1" applyBorder="1" applyAlignment="1">
      <alignment horizontal="left" vertical="center"/>
    </xf>
    <xf numFmtId="165" fontId="24" fillId="0" borderId="10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65" fontId="24" fillId="34" borderId="10" xfId="0" applyNumberFormat="1" applyFont="1" applyFill="1" applyBorder="1" applyAlignment="1">
      <alignment horizontal="center"/>
    </xf>
    <xf numFmtId="1" fontId="24" fillId="34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vertical="top" wrapText="1"/>
    </xf>
    <xf numFmtId="0" fontId="10" fillId="34" borderId="10" xfId="0" applyFont="1" applyFill="1" applyBorder="1" applyAlignment="1">
      <alignment horizontal="justify" vertical="center" wrapText="1"/>
    </xf>
    <xf numFmtId="0" fontId="21" fillId="34" borderId="12" xfId="0" applyFont="1" applyFill="1" applyBorder="1" applyAlignment="1">
      <alignment horizontal="center" vertical="center"/>
    </xf>
    <xf numFmtId="2" fontId="24" fillId="34" borderId="12" xfId="0" applyNumberFormat="1" applyFont="1" applyFill="1" applyBorder="1" applyAlignment="1">
      <alignment horizontal="center"/>
    </xf>
    <xf numFmtId="1" fontId="24" fillId="34" borderId="12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15" fillId="34" borderId="0" xfId="0" applyFont="1" applyFill="1" applyAlignment="1">
      <alignment/>
    </xf>
    <xf numFmtId="2" fontId="22" fillId="0" borderId="10" xfId="0" applyNumberFormat="1" applyFont="1" applyBorder="1" applyAlignment="1">
      <alignment/>
    </xf>
    <xf numFmtId="0" fontId="15" fillId="34" borderId="10" xfId="0" applyFont="1" applyFill="1" applyBorder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 quotePrefix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2" fontId="24" fillId="0" borderId="10" xfId="0" applyNumberFormat="1" applyFont="1" applyBorder="1" applyAlignment="1">
      <alignment horizontal="justify" vertical="top"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22" fillId="34" borderId="10" xfId="0" applyNumberFormat="1" applyFont="1" applyFill="1" applyBorder="1" applyAlignment="1">
      <alignment/>
    </xf>
    <xf numFmtId="165" fontId="24" fillId="0" borderId="10" xfId="0" applyNumberFormat="1" applyFont="1" applyBorder="1" applyAlignment="1">
      <alignment horizontal="justify" vertical="top" wrapText="1"/>
    </xf>
    <xf numFmtId="2" fontId="1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25" fillId="0" borderId="10" xfId="0" applyNumberFormat="1" applyFont="1" applyBorder="1" applyAlignment="1">
      <alignment horizontal="justify" vertical="center"/>
    </xf>
    <xf numFmtId="2" fontId="25" fillId="34" borderId="10" xfId="0" applyNumberFormat="1" applyFont="1" applyFill="1" applyBorder="1" applyAlignment="1">
      <alignment horizontal="justify" vertical="center"/>
    </xf>
    <xf numFmtId="2" fontId="25" fillId="0" borderId="14" xfId="0" applyNumberFormat="1" applyFont="1" applyBorder="1" applyAlignment="1">
      <alignment horizontal="justify" vertical="center"/>
    </xf>
    <xf numFmtId="164" fontId="29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1" fillId="34" borderId="10" xfId="0" applyFont="1" applyFill="1" applyBorder="1" applyAlignment="1">
      <alignment horizontal="justify" vertical="center" wrapText="1"/>
    </xf>
    <xf numFmtId="0" fontId="21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10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103" fillId="0" borderId="0" xfId="0" applyFont="1" applyAlignment="1">
      <alignment/>
    </xf>
    <xf numFmtId="0" fontId="107" fillId="0" borderId="0" xfId="0" applyFont="1" applyAlignment="1">
      <alignment/>
    </xf>
    <xf numFmtId="0" fontId="107" fillId="0" borderId="0" xfId="0" applyFont="1" applyAlignment="1">
      <alignment horizontal="right"/>
    </xf>
    <xf numFmtId="0" fontId="108" fillId="0" borderId="0" xfId="0" applyFont="1" applyAlignment="1">
      <alignment horizontal="right"/>
    </xf>
    <xf numFmtId="0" fontId="108" fillId="0" borderId="0" xfId="0" applyFont="1" applyAlignment="1">
      <alignment/>
    </xf>
    <xf numFmtId="0" fontId="21" fillId="0" borderId="10" xfId="0" applyFont="1" applyFill="1" applyBorder="1" applyAlignment="1">
      <alignment horizontal="left" vertical="center"/>
    </xf>
    <xf numFmtId="0" fontId="106" fillId="0" borderId="10" xfId="0" applyFont="1" applyBorder="1" applyAlignment="1">
      <alignment horizontal="left" vertical="center"/>
    </xf>
    <xf numFmtId="0" fontId="109" fillId="34" borderId="10" xfId="0" applyFont="1" applyFill="1" applyBorder="1" applyAlignment="1">
      <alignment horizontal="left"/>
    </xf>
    <xf numFmtId="0" fontId="110" fillId="0" borderId="10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111" fillId="0" borderId="10" xfId="0" applyFont="1" applyBorder="1" applyAlignment="1">
      <alignment horizontal="left"/>
    </xf>
    <xf numFmtId="0" fontId="109" fillId="34" borderId="10" xfId="0" applyFont="1" applyFill="1" applyBorder="1" applyAlignment="1">
      <alignment horizontal="left" wrapText="1"/>
    </xf>
    <xf numFmtId="4" fontId="110" fillId="0" borderId="10" xfId="0" applyNumberFormat="1" applyFont="1" applyBorder="1" applyAlignment="1">
      <alignment horizontal="left"/>
    </xf>
    <xf numFmtId="4" fontId="111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12" fillId="0" borderId="10" xfId="0" applyFont="1" applyBorder="1" applyAlignment="1">
      <alignment horizontal="left"/>
    </xf>
    <xf numFmtId="4" fontId="103" fillId="0" borderId="0" xfId="0" applyNumberFormat="1" applyFont="1" applyAlignment="1">
      <alignment/>
    </xf>
    <xf numFmtId="0" fontId="113" fillId="34" borderId="0" xfId="0" applyFont="1" applyFill="1" applyAlignment="1">
      <alignment horizontal="left"/>
    </xf>
    <xf numFmtId="1" fontId="113" fillId="34" borderId="0" xfId="0" applyNumberFormat="1" applyFont="1" applyFill="1" applyAlignment="1">
      <alignment horizontal="left"/>
    </xf>
    <xf numFmtId="2" fontId="107" fillId="34" borderId="10" xfId="0" applyNumberFormat="1" applyFont="1" applyFill="1" applyBorder="1" applyAlignment="1">
      <alignment horizontal="left"/>
    </xf>
    <xf numFmtId="2" fontId="112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2" fontId="20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2" fontId="40" fillId="0" borderId="10" xfId="0" applyNumberFormat="1" applyFont="1" applyBorder="1" applyAlignment="1">
      <alignment/>
    </xf>
    <xf numFmtId="0" fontId="25" fillId="12" borderId="10" xfId="0" applyFont="1" applyFill="1" applyBorder="1" applyAlignment="1">
      <alignment horizontal="center" vertical="center" wrapText="1"/>
    </xf>
    <xf numFmtId="0" fontId="38" fillId="12" borderId="10" xfId="0" applyFont="1" applyFill="1" applyBorder="1" applyAlignment="1">
      <alignment horizontal="right" vertical="center" wrapText="1"/>
    </xf>
    <xf numFmtId="0" fontId="25" fillId="12" borderId="10" xfId="0" applyFont="1" applyFill="1" applyBorder="1" applyAlignment="1">
      <alignment horizontal="right" vertical="center" wrapText="1"/>
    </xf>
    <xf numFmtId="2" fontId="36" fillId="12" borderId="10" xfId="0" applyNumberFormat="1" applyFont="1" applyFill="1" applyBorder="1" applyAlignment="1">
      <alignment/>
    </xf>
    <xf numFmtId="0" fontId="42" fillId="12" borderId="10" xfId="0" applyFont="1" applyFill="1" applyBorder="1" applyAlignment="1">
      <alignment/>
    </xf>
    <xf numFmtId="0" fontId="15" fillId="12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 horizontal="center"/>
    </xf>
    <xf numFmtId="0" fontId="16" fillId="0" borderId="0" xfId="0" applyFont="1" applyAlignment="1">
      <alignment/>
    </xf>
    <xf numFmtId="2" fontId="45" fillId="0" borderId="0" xfId="0" applyNumberFormat="1" applyFont="1" applyFill="1" applyBorder="1" applyAlignment="1">
      <alignment/>
    </xf>
    <xf numFmtId="0" fontId="36" fillId="12" borderId="10" xfId="0" applyFont="1" applyFill="1" applyBorder="1" applyAlignment="1">
      <alignment horizontal="center" vertical="center" wrapText="1"/>
    </xf>
    <xf numFmtId="0" fontId="46" fillId="12" borderId="10" xfId="0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2" fontId="16" fillId="0" borderId="10" xfId="0" applyNumberFormat="1" applyFont="1" applyBorder="1" applyAlignment="1">
      <alignment/>
    </xf>
    <xf numFmtId="2" fontId="16" fillId="0" borderId="10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Alignment="1">
      <alignment/>
    </xf>
    <xf numFmtId="0" fontId="22" fillId="12" borderId="10" xfId="0" applyFont="1" applyFill="1" applyBorder="1" applyAlignment="1">
      <alignment horizontal="center" vertical="center" wrapText="1"/>
    </xf>
    <xf numFmtId="2" fontId="22" fillId="12" borderId="10" xfId="0" applyNumberFormat="1" applyFont="1" applyFill="1" applyBorder="1" applyAlignment="1">
      <alignment horizontal="left" vertical="center" wrapText="1"/>
    </xf>
    <xf numFmtId="1" fontId="22" fillId="12" borderId="10" xfId="0" applyNumberFormat="1" applyFont="1" applyFill="1" applyBorder="1" applyAlignment="1">
      <alignment horizontal="left" vertical="center" wrapText="1"/>
    </xf>
    <xf numFmtId="2" fontId="45" fillId="12" borderId="1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/>
    </xf>
    <xf numFmtId="0" fontId="8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2" fontId="23" fillId="0" borderId="10" xfId="42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6" fillId="0" borderId="10" xfId="0" applyFont="1" applyBorder="1" applyAlignment="1">
      <alignment vertical="center" wrapText="1"/>
    </xf>
    <xf numFmtId="2" fontId="22" fillId="12" borderId="10" xfId="0" applyNumberFormat="1" applyFont="1" applyFill="1" applyBorder="1" applyAlignment="1">
      <alignment horizontal="center" vertical="center" wrapText="1"/>
    </xf>
    <xf numFmtId="2" fontId="22" fillId="12" borderId="10" xfId="0" applyNumberFormat="1" applyFont="1" applyFill="1" applyBorder="1" applyAlignment="1">
      <alignment/>
    </xf>
    <xf numFmtId="165" fontId="22" fillId="12" borderId="10" xfId="0" applyNumberFormat="1" applyFont="1" applyFill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1" fontId="16" fillId="34" borderId="10" xfId="0" applyNumberFormat="1" applyFont="1" applyFill="1" applyBorder="1" applyAlignment="1">
      <alignment/>
    </xf>
    <xf numFmtId="2" fontId="16" fillId="34" borderId="10" xfId="0" applyNumberFormat="1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/>
    </xf>
    <xf numFmtId="2" fontId="2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8" fillId="34" borderId="10" xfId="0" applyFont="1" applyFill="1" applyBorder="1" applyAlignment="1">
      <alignment horizontal="right" vertical="center" wrapText="1"/>
    </xf>
    <xf numFmtId="165" fontId="16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2" fontId="16" fillId="34" borderId="10" xfId="0" applyNumberFormat="1" applyFont="1" applyFill="1" applyBorder="1" applyAlignment="1">
      <alignment horizontal="left"/>
    </xf>
    <xf numFmtId="165" fontId="16" fillId="34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/>
    </xf>
    <xf numFmtId="0" fontId="25" fillId="12" borderId="10" xfId="0" applyFont="1" applyFill="1" applyBorder="1" applyAlignment="1">
      <alignment horizontal="left"/>
    </xf>
    <xf numFmtId="0" fontId="22" fillId="12" borderId="10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horizontal="right" vertical="center" wrapText="1"/>
    </xf>
    <xf numFmtId="2" fontId="36" fillId="34" borderId="10" xfId="0" applyNumberFormat="1" applyFont="1" applyFill="1" applyBorder="1" applyAlignment="1">
      <alignment/>
    </xf>
    <xf numFmtId="0" fontId="38" fillId="35" borderId="10" xfId="0" applyFont="1" applyFill="1" applyBorder="1" applyAlignment="1">
      <alignment horizontal="right" vertical="center" wrapText="1"/>
    </xf>
    <xf numFmtId="0" fontId="25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2" fontId="22" fillId="35" borderId="10" xfId="0" applyNumberFormat="1" applyFont="1" applyFill="1" applyBorder="1" applyAlignment="1">
      <alignment/>
    </xf>
    <xf numFmtId="165" fontId="22" fillId="35" borderId="10" xfId="0" applyNumberFormat="1" applyFont="1" applyFill="1" applyBorder="1" applyAlignment="1">
      <alignment/>
    </xf>
    <xf numFmtId="2" fontId="36" fillId="35" borderId="10" xfId="0" applyNumberFormat="1" applyFont="1" applyFill="1" applyBorder="1" applyAlignment="1">
      <alignment/>
    </xf>
    <xf numFmtId="4" fontId="16" fillId="0" borderId="10" xfId="42" applyNumberFormat="1" applyFont="1" applyBorder="1" applyAlignment="1">
      <alignment horizontal="left"/>
    </xf>
    <xf numFmtId="4" fontId="22" fillId="12" borderId="10" xfId="42" applyNumberFormat="1" applyFont="1" applyFill="1" applyBorder="1" applyAlignment="1">
      <alignment horizontal="left"/>
    </xf>
    <xf numFmtId="4" fontId="16" fillId="34" borderId="10" xfId="42" applyNumberFormat="1" applyFont="1" applyFill="1" applyBorder="1" applyAlignment="1">
      <alignment horizontal="left"/>
    </xf>
    <xf numFmtId="165" fontId="16" fillId="34" borderId="10" xfId="0" applyNumberFormat="1" applyFont="1" applyFill="1" applyBorder="1" applyAlignment="1">
      <alignment horizontal="left"/>
    </xf>
    <xf numFmtId="165" fontId="22" fillId="35" borderId="10" xfId="0" applyNumberFormat="1" applyFont="1" applyFill="1" applyBorder="1" applyAlignment="1">
      <alignment horizontal="left"/>
    </xf>
    <xf numFmtId="165" fontId="22" fillId="12" borderId="10" xfId="0" applyNumberFormat="1" applyFont="1" applyFill="1" applyBorder="1" applyAlignment="1">
      <alignment horizontal="left"/>
    </xf>
    <xf numFmtId="2" fontId="0" fillId="0" borderId="0" xfId="0" applyNumberFormat="1" applyAlignment="1">
      <alignment/>
    </xf>
    <xf numFmtId="2" fontId="15" fillId="0" borderId="0" xfId="0" applyNumberFormat="1" applyFont="1" applyAlignment="1">
      <alignment/>
    </xf>
    <xf numFmtId="2" fontId="16" fillId="34" borderId="10" xfId="0" applyNumberFormat="1" applyFont="1" applyFill="1" applyBorder="1" applyAlignment="1">
      <alignment horizontal="left" vertical="center" wrapText="1"/>
    </xf>
    <xf numFmtId="1" fontId="16" fillId="34" borderId="10" xfId="0" applyNumberFormat="1" applyFont="1" applyFill="1" applyBorder="1" applyAlignment="1">
      <alignment horizontal="left" vertical="center" wrapText="1"/>
    </xf>
    <xf numFmtId="165" fontId="0" fillId="0" borderId="0" xfId="0" applyNumberFormat="1" applyAlignment="1">
      <alignment/>
    </xf>
    <xf numFmtId="2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0" fontId="25" fillId="36" borderId="10" xfId="0" applyFont="1" applyFill="1" applyBorder="1" applyAlignment="1">
      <alignment horizontal="right" vertical="center" wrapText="1"/>
    </xf>
    <xf numFmtId="0" fontId="4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2" fontId="22" fillId="36" borderId="10" xfId="0" applyNumberFormat="1" applyFont="1" applyFill="1" applyBorder="1" applyAlignment="1">
      <alignment/>
    </xf>
    <xf numFmtId="165" fontId="22" fillId="36" borderId="10" xfId="0" applyNumberFormat="1" applyFont="1" applyFill="1" applyBorder="1" applyAlignment="1">
      <alignment horizontal="left"/>
    </xf>
    <xf numFmtId="165" fontId="22" fillId="36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14" fillId="0" borderId="10" xfId="0" applyFont="1" applyBorder="1" applyAlignment="1">
      <alignment horizontal="left" vertical="center" wrapText="1"/>
    </xf>
    <xf numFmtId="0" fontId="115" fillId="0" borderId="10" xfId="0" applyFont="1" applyBorder="1" applyAlignment="1">
      <alignment horizontal="center"/>
    </xf>
    <xf numFmtId="0" fontId="114" fillId="34" borderId="10" xfId="0" applyFont="1" applyFill="1" applyBorder="1" applyAlignment="1">
      <alignment horizontal="left" vertical="center"/>
    </xf>
    <xf numFmtId="0" fontId="114" fillId="0" borderId="10" xfId="0" applyFont="1" applyBorder="1" applyAlignment="1">
      <alignment horizontal="left" vertical="center"/>
    </xf>
    <xf numFmtId="0" fontId="114" fillId="0" borderId="10" xfId="0" applyFont="1" applyFill="1" applyBorder="1" applyAlignment="1">
      <alignment horizontal="left" vertical="center"/>
    </xf>
    <xf numFmtId="0" fontId="114" fillId="34" borderId="10" xfId="0" applyFont="1" applyFill="1" applyBorder="1" applyAlignment="1">
      <alignment horizontal="left" vertical="center" wrapText="1"/>
    </xf>
    <xf numFmtId="0" fontId="116" fillId="34" borderId="10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4" fontId="115" fillId="0" borderId="10" xfId="0" applyNumberFormat="1" applyFont="1" applyBorder="1" applyAlignment="1">
      <alignment horizontal="center"/>
    </xf>
    <xf numFmtId="0" fontId="116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/>
    </xf>
    <xf numFmtId="4" fontId="117" fillId="0" borderId="10" xfId="0" applyNumberFormat="1" applyFont="1" applyBorder="1" applyAlignment="1">
      <alignment horizontal="center"/>
    </xf>
    <xf numFmtId="0" fontId="109" fillId="0" borderId="0" xfId="0" applyFont="1" applyAlignment="1">
      <alignment/>
    </xf>
    <xf numFmtId="0" fontId="115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88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51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18" fillId="0" borderId="0" xfId="0" applyFont="1" applyAlignment="1">
      <alignment/>
    </xf>
    <xf numFmtId="43" fontId="109" fillId="0" borderId="10" xfId="42" applyFont="1" applyBorder="1" applyAlignment="1">
      <alignment vertical="center"/>
    </xf>
    <xf numFmtId="43" fontId="119" fillId="0" borderId="10" xfId="42" applyFont="1" applyBorder="1" applyAlignment="1">
      <alignment vertical="center"/>
    </xf>
    <xf numFmtId="4" fontId="22" fillId="0" borderId="10" xfId="42" applyNumberFormat="1" applyFont="1" applyBorder="1" applyAlignment="1">
      <alignment vertical="center"/>
    </xf>
    <xf numFmtId="4" fontId="23" fillId="0" borderId="10" xfId="42" applyNumberFormat="1" applyFont="1" applyBorder="1" applyAlignment="1">
      <alignment vertical="center"/>
    </xf>
    <xf numFmtId="4" fontId="24" fillId="0" borderId="10" xfId="42" applyNumberFormat="1" applyFont="1" applyBorder="1" applyAlignment="1">
      <alignment vertical="center"/>
    </xf>
    <xf numFmtId="4" fontId="24" fillId="37" borderId="10" xfId="42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1" fontId="0" fillId="0" borderId="0" xfId="0" applyNumberFormat="1" applyAlignment="1">
      <alignment/>
    </xf>
    <xf numFmtId="0" fontId="16" fillId="0" borderId="10" xfId="0" applyFont="1" applyBorder="1" applyAlignment="1">
      <alignment horizontal="left" vertical="center" wrapText="1"/>
    </xf>
    <xf numFmtId="165" fontId="16" fillId="34" borderId="10" xfId="0" applyNumberFormat="1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20" fillId="38" borderId="14" xfId="0" applyFont="1" applyFill="1" applyBorder="1" applyAlignment="1">
      <alignment horizontal="left" vertical="center" wrapText="1"/>
    </xf>
    <xf numFmtId="0" fontId="120" fillId="38" borderId="16" xfId="0" applyFont="1" applyFill="1" applyBorder="1" applyAlignment="1">
      <alignment horizontal="left" vertical="center" wrapText="1"/>
    </xf>
    <xf numFmtId="0" fontId="120" fillId="38" borderId="1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6" xfId="0" applyFont="1" applyBorder="1" applyAlignment="1" quotePrefix="1">
      <alignment horizontal="center" vertical="center" wrapText="1"/>
    </xf>
    <xf numFmtId="0" fontId="4" fillId="0" borderId="17" xfId="0" applyFont="1" applyBorder="1" applyAlignment="1" quotePrefix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121" fillId="0" borderId="0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3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4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20" fillId="0" borderId="0" xfId="0" applyFont="1" applyBorder="1" applyAlignment="1">
      <alignment horizontal="center"/>
    </xf>
    <xf numFmtId="0" fontId="12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2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im%20123\sarada%20yearly%20report%2071.072\account\Book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</sheetNames>
    <sheetDataSet>
      <sheetData sheetId="0">
        <row r="22">
          <cell r="A22">
            <v>19</v>
          </cell>
        </row>
      </sheetData>
      <sheetData sheetId="1">
        <row r="41">
          <cell r="A41">
            <v>37</v>
          </cell>
        </row>
      </sheetData>
      <sheetData sheetId="4">
        <row r="67">
          <cell r="A67">
            <v>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!@=%20ut%20cf=j=%20;Ddsf]%20vr{%20?=%20-;f]em}%20e'QmfgL%20/%20cg'bfg%20;d]t_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B16">
      <selection activeCell="N38" sqref="N38"/>
    </sheetView>
  </sheetViews>
  <sheetFormatPr defaultColWidth="9.140625" defaultRowHeight="12.75"/>
  <cols>
    <col min="1" max="1" width="5.421875" style="0" hidden="1" customWidth="1"/>
    <col min="2" max="2" width="32.140625" style="0" customWidth="1"/>
    <col min="3" max="3" width="7.00390625" style="0" customWidth="1"/>
    <col min="4" max="4" width="9.57421875" style="0" customWidth="1"/>
    <col min="5" max="5" width="13.28125" style="0" customWidth="1"/>
    <col min="6" max="6" width="10.7109375" style="0" customWidth="1"/>
    <col min="7" max="7" width="9.7109375" style="0" customWidth="1"/>
    <col min="8" max="8" width="8.140625" style="0" customWidth="1"/>
    <col min="9" max="9" width="18.00390625" style="0" customWidth="1"/>
    <col min="10" max="10" width="9.140625" style="0" customWidth="1"/>
    <col min="11" max="11" width="9.7109375" style="0" customWidth="1"/>
    <col min="12" max="12" width="10.28125" style="0" customWidth="1"/>
    <col min="13" max="13" width="18.421875" style="0" customWidth="1"/>
    <col min="14" max="14" width="8.7109375" style="0" customWidth="1"/>
    <col min="15" max="15" width="7.7109375" style="0" customWidth="1"/>
    <col min="16" max="16" width="10.57421875" style="0" bestFit="1" customWidth="1"/>
  </cols>
  <sheetData>
    <row r="1" spans="1:15" ht="14.25">
      <c r="A1" s="297" t="s">
        <v>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14.25">
      <c r="A2" s="298" t="s">
        <v>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3" spans="1:15" ht="14.25">
      <c r="A3" s="298" t="s">
        <v>10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1:15" ht="15">
      <c r="A4" s="300" t="s">
        <v>19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1:15" ht="27.75">
      <c r="A5" s="299" t="s">
        <v>20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1:16" s="86" customFormat="1" ht="27.75">
      <c r="A6" s="85" t="s">
        <v>46</v>
      </c>
      <c r="B6" s="299" t="s">
        <v>66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</row>
    <row r="7" spans="1:15" ht="27" customHeight="1">
      <c r="A7" s="286" t="s">
        <v>0</v>
      </c>
      <c r="B7" s="286" t="s">
        <v>11</v>
      </c>
      <c r="C7" s="288" t="s">
        <v>47</v>
      </c>
      <c r="D7" s="290" t="s">
        <v>48</v>
      </c>
      <c r="E7" s="291"/>
      <c r="F7" s="292"/>
      <c r="G7" s="293" t="s">
        <v>49</v>
      </c>
      <c r="H7" s="294"/>
      <c r="I7" s="295"/>
      <c r="J7" s="296" t="s">
        <v>12</v>
      </c>
      <c r="K7" s="296"/>
      <c r="L7" s="296"/>
      <c r="M7" s="279" t="s">
        <v>13</v>
      </c>
      <c r="N7" s="280"/>
      <c r="O7" s="281" t="s">
        <v>18</v>
      </c>
    </row>
    <row r="8" spans="1:15" ht="38.25">
      <c r="A8" s="287"/>
      <c r="B8" s="287"/>
      <c r="C8" s="289"/>
      <c r="D8" s="52" t="s">
        <v>50</v>
      </c>
      <c r="E8" s="52" t="s">
        <v>51</v>
      </c>
      <c r="F8" s="52" t="s">
        <v>1</v>
      </c>
      <c r="G8" s="53" t="s">
        <v>52</v>
      </c>
      <c r="H8" s="53" t="s">
        <v>53</v>
      </c>
      <c r="I8" s="53" t="s">
        <v>2</v>
      </c>
      <c r="J8" s="19" t="s">
        <v>14</v>
      </c>
      <c r="K8" s="18" t="s">
        <v>1</v>
      </c>
      <c r="L8" s="17" t="s">
        <v>15</v>
      </c>
      <c r="M8" s="18" t="s">
        <v>16</v>
      </c>
      <c r="N8" s="18" t="s">
        <v>15</v>
      </c>
      <c r="O8" s="282"/>
    </row>
    <row r="9" spans="1:15" s="21" customFormat="1" ht="15">
      <c r="A9" s="20">
        <v>1</v>
      </c>
      <c r="B9" s="20">
        <v>2</v>
      </c>
      <c r="C9" s="51">
        <v>3</v>
      </c>
      <c r="D9" s="51"/>
      <c r="E9" s="51"/>
      <c r="F9" s="51"/>
      <c r="G9" s="51">
        <v>4</v>
      </c>
      <c r="H9" s="51"/>
      <c r="I9" s="51">
        <v>5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</row>
    <row r="10" spans="1:15" s="38" customFormat="1" ht="21.75" customHeight="1">
      <c r="A10" s="35">
        <v>1</v>
      </c>
      <c r="B10" s="276" t="s">
        <v>21</v>
      </c>
      <c r="C10" s="277"/>
      <c r="D10" s="277"/>
      <c r="E10" s="277"/>
      <c r="F10" s="277"/>
      <c r="G10" s="278"/>
      <c r="H10" s="81"/>
      <c r="I10" s="82"/>
      <c r="J10" s="81"/>
      <c r="K10" s="83"/>
      <c r="L10" s="83"/>
      <c r="M10" s="83"/>
      <c r="N10" s="37"/>
      <c r="O10" s="42"/>
    </row>
    <row r="11" spans="1:15" ht="24.75" customHeight="1">
      <c r="A11" s="26">
        <v>2</v>
      </c>
      <c r="B11" s="4" t="s">
        <v>54</v>
      </c>
      <c r="C11" s="27" t="s">
        <v>5</v>
      </c>
      <c r="D11" s="34">
        <v>19</v>
      </c>
      <c r="E11" s="34">
        <v>1993.8</v>
      </c>
      <c r="F11" s="34">
        <f>E11/E22*100</f>
        <v>4.630498397510334</v>
      </c>
      <c r="G11" s="34">
        <v>19</v>
      </c>
      <c r="H11" s="34">
        <f>G11/G22*100</f>
        <v>8.444444444444445</v>
      </c>
      <c r="I11" s="44">
        <v>1993800</v>
      </c>
      <c r="J11" s="48">
        <v>19</v>
      </c>
      <c r="K11" s="34">
        <f>J11/J22*100</f>
        <v>8.444444444444445</v>
      </c>
      <c r="L11" s="44">
        <v>100</v>
      </c>
      <c r="M11" s="48">
        <v>1989560</v>
      </c>
      <c r="N11" s="43">
        <f aca="true" t="shared" si="0" ref="N11:N22">M11/I11*100</f>
        <v>99.78734075634466</v>
      </c>
      <c r="O11" s="23"/>
    </row>
    <row r="12" spans="1:15" ht="24.75" customHeight="1">
      <c r="A12" s="26">
        <v>3</v>
      </c>
      <c r="B12" s="4" t="s">
        <v>42</v>
      </c>
      <c r="C12" s="1" t="s">
        <v>5</v>
      </c>
      <c r="D12" s="34">
        <v>37</v>
      </c>
      <c r="E12" s="39">
        <v>1993.8</v>
      </c>
      <c r="F12" s="34">
        <f>E12/E22*100</f>
        <v>4.630498397510334</v>
      </c>
      <c r="G12" s="39">
        <v>37</v>
      </c>
      <c r="H12" s="34">
        <f>G12/G22*100</f>
        <v>16.444444444444446</v>
      </c>
      <c r="I12" s="44">
        <f>I11</f>
        <v>1993800</v>
      </c>
      <c r="J12" s="46">
        <v>37</v>
      </c>
      <c r="K12" s="34">
        <f>J12/J22*100</f>
        <v>16.444444444444446</v>
      </c>
      <c r="L12" s="55">
        <v>100</v>
      </c>
      <c r="M12" s="48">
        <v>1979800</v>
      </c>
      <c r="N12" s="43">
        <f t="shared" si="0"/>
        <v>99.29782325208146</v>
      </c>
      <c r="O12" s="23"/>
    </row>
    <row r="13" spans="1:15" ht="29.25" customHeight="1">
      <c r="A13" s="26">
        <v>4</v>
      </c>
      <c r="B13" s="6" t="s">
        <v>43</v>
      </c>
      <c r="C13" s="1" t="s">
        <v>5</v>
      </c>
      <c r="D13" s="34">
        <v>54</v>
      </c>
      <c r="E13" s="39">
        <v>2990.7</v>
      </c>
      <c r="F13" s="34">
        <f>E13/E22*100</f>
        <v>6.945747596265502</v>
      </c>
      <c r="G13" s="39">
        <v>54</v>
      </c>
      <c r="H13" s="34">
        <f>G13/G22*100</f>
        <v>24</v>
      </c>
      <c r="I13" s="44">
        <v>2990700</v>
      </c>
      <c r="J13" s="46">
        <v>54</v>
      </c>
      <c r="K13" s="34">
        <f>J13/J22*100</f>
        <v>24</v>
      </c>
      <c r="L13" s="55">
        <v>100</v>
      </c>
      <c r="M13" s="48">
        <f>I13</f>
        <v>2990700</v>
      </c>
      <c r="N13" s="43">
        <f t="shared" si="0"/>
        <v>100</v>
      </c>
      <c r="O13" s="23"/>
    </row>
    <row r="14" spans="1:15" ht="24.75" customHeight="1">
      <c r="A14" s="26">
        <v>5</v>
      </c>
      <c r="B14" s="4" t="s">
        <v>22</v>
      </c>
      <c r="C14" s="1" t="s">
        <v>5</v>
      </c>
      <c r="D14" s="34">
        <v>48</v>
      </c>
      <c r="E14" s="39">
        <v>5083.88</v>
      </c>
      <c r="F14" s="34">
        <f>E14/E22*100</f>
        <v>11.807050954526453</v>
      </c>
      <c r="G14" s="39">
        <v>48</v>
      </c>
      <c r="H14" s="34">
        <f>G14/G22*100</f>
        <v>21.333333333333336</v>
      </c>
      <c r="I14" s="44">
        <v>5083880</v>
      </c>
      <c r="J14" s="46">
        <v>48</v>
      </c>
      <c r="K14" s="34">
        <f>J14/J22*100</f>
        <v>21.333333333333336</v>
      </c>
      <c r="L14" s="55">
        <v>100</v>
      </c>
      <c r="M14" s="48">
        <v>5053360</v>
      </c>
      <c r="N14" s="43">
        <f t="shared" si="0"/>
        <v>99.39967111733557</v>
      </c>
      <c r="O14" s="23"/>
    </row>
    <row r="15" spans="1:15" ht="31.5" customHeight="1">
      <c r="A15" s="26">
        <v>6</v>
      </c>
      <c r="B15" s="4" t="s">
        <v>23</v>
      </c>
      <c r="C15" s="1" t="s">
        <v>5</v>
      </c>
      <c r="D15" s="34">
        <v>63</v>
      </c>
      <c r="E15" s="39">
        <v>7875.82</v>
      </c>
      <c r="F15" s="34">
        <f>E15/E22*100</f>
        <v>18.291188629290723</v>
      </c>
      <c r="G15" s="39">
        <v>63</v>
      </c>
      <c r="H15" s="34">
        <f>G15/G22*100</f>
        <v>28.000000000000004</v>
      </c>
      <c r="I15" s="44">
        <v>7875820</v>
      </c>
      <c r="J15" s="46">
        <v>63</v>
      </c>
      <c r="K15" s="34">
        <f>J15/J22*100</f>
        <v>28.000000000000004</v>
      </c>
      <c r="L15" s="55">
        <v>100</v>
      </c>
      <c r="M15" s="48">
        <v>7869998</v>
      </c>
      <c r="N15" s="43">
        <f t="shared" si="0"/>
        <v>99.9260775385928</v>
      </c>
      <c r="O15" s="23"/>
    </row>
    <row r="16" spans="1:15" ht="24.75" customHeight="1">
      <c r="A16" s="26">
        <v>7</v>
      </c>
      <c r="B16" s="4" t="s">
        <v>44</v>
      </c>
      <c r="C16" s="1" t="s">
        <v>5</v>
      </c>
      <c r="D16" s="34"/>
      <c r="E16" s="34">
        <v>600</v>
      </c>
      <c r="F16" s="34">
        <f>E16/E22*100</f>
        <v>1.3934692740025083</v>
      </c>
      <c r="G16" s="39"/>
      <c r="H16" s="34">
        <f>G16/G22*100</f>
        <v>0</v>
      </c>
      <c r="I16" s="44">
        <v>600000</v>
      </c>
      <c r="J16" s="46"/>
      <c r="K16" s="34">
        <f>J16/J22*100</f>
        <v>0</v>
      </c>
      <c r="L16" s="44">
        <v>100</v>
      </c>
      <c r="M16" s="48">
        <f>I16</f>
        <v>600000</v>
      </c>
      <c r="N16" s="43">
        <f t="shared" si="0"/>
        <v>100</v>
      </c>
      <c r="O16" s="23"/>
    </row>
    <row r="17" spans="1:15" ht="24.75" customHeight="1">
      <c r="A17" s="26">
        <v>8</v>
      </c>
      <c r="B17" s="4" t="s">
        <v>45</v>
      </c>
      <c r="C17" s="1" t="s">
        <v>5</v>
      </c>
      <c r="D17" s="34"/>
      <c r="E17" s="39">
        <v>900</v>
      </c>
      <c r="F17" s="34">
        <f>E17/E22*100</f>
        <v>2.090203911003762</v>
      </c>
      <c r="G17" s="39"/>
      <c r="H17" s="34">
        <f>G17/G22*100</f>
        <v>0</v>
      </c>
      <c r="I17" s="44">
        <v>900000</v>
      </c>
      <c r="J17" s="46"/>
      <c r="K17" s="34">
        <f>J17/J22*100</f>
        <v>0</v>
      </c>
      <c r="L17" s="44">
        <v>100</v>
      </c>
      <c r="M17" s="48">
        <f>I17</f>
        <v>900000</v>
      </c>
      <c r="N17" s="43">
        <f t="shared" si="0"/>
        <v>100</v>
      </c>
      <c r="O17" s="23"/>
    </row>
    <row r="18" spans="1:15" ht="24.75" customHeight="1">
      <c r="A18" s="26">
        <v>9</v>
      </c>
      <c r="B18" s="4" t="s">
        <v>24</v>
      </c>
      <c r="C18" s="1" t="s">
        <v>5</v>
      </c>
      <c r="D18" s="34">
        <v>1</v>
      </c>
      <c r="E18" s="34">
        <v>2936.01</v>
      </c>
      <c r="F18" s="34">
        <f>E18/E22*100</f>
        <v>6.818732871940174</v>
      </c>
      <c r="G18" s="39">
        <v>1</v>
      </c>
      <c r="H18" s="34">
        <f>G18/G22*100</f>
        <v>0.4444444444444444</v>
      </c>
      <c r="I18" s="44">
        <v>2936014</v>
      </c>
      <c r="J18" s="46">
        <v>1</v>
      </c>
      <c r="K18" s="34">
        <f>J18/J22*100</f>
        <v>0.4444444444444444</v>
      </c>
      <c r="L18" s="44">
        <v>100</v>
      </c>
      <c r="M18" s="48">
        <f>I18</f>
        <v>2936014</v>
      </c>
      <c r="N18" s="43">
        <f t="shared" si="0"/>
        <v>100</v>
      </c>
      <c r="O18" s="23"/>
    </row>
    <row r="19" spans="1:15" ht="24.75" customHeight="1">
      <c r="A19" s="26">
        <v>10</v>
      </c>
      <c r="B19" s="6" t="s">
        <v>25</v>
      </c>
      <c r="C19" s="1" t="s">
        <v>5</v>
      </c>
      <c r="D19" s="34">
        <v>1</v>
      </c>
      <c r="E19" s="34">
        <v>2683.99</v>
      </c>
      <c r="F19" s="34">
        <f>E19/E22*100</f>
        <v>6.23342932788332</v>
      </c>
      <c r="G19" s="39">
        <v>1</v>
      </c>
      <c r="H19" s="34">
        <f>G19/G22*100</f>
        <v>0.4444444444444444</v>
      </c>
      <c r="I19" s="44">
        <v>2683986</v>
      </c>
      <c r="J19" s="46">
        <v>1</v>
      </c>
      <c r="K19" s="34">
        <f>J19/J22*100</f>
        <v>0.4444444444444444</v>
      </c>
      <c r="L19" s="44">
        <v>100</v>
      </c>
      <c r="M19" s="48">
        <f>I19</f>
        <v>2683986</v>
      </c>
      <c r="N19" s="62">
        <f t="shared" si="0"/>
        <v>100</v>
      </c>
      <c r="O19" s="23"/>
    </row>
    <row r="20" spans="1:15" ht="24.75" customHeight="1">
      <c r="A20" s="26">
        <v>11</v>
      </c>
      <c r="B20" s="4" t="s">
        <v>26</v>
      </c>
      <c r="C20" s="1" t="s">
        <v>5</v>
      </c>
      <c r="D20" s="34">
        <v>1</v>
      </c>
      <c r="E20" s="39">
        <v>6000</v>
      </c>
      <c r="F20" s="34">
        <f>E20/E22*100</f>
        <v>13.934692740025081</v>
      </c>
      <c r="G20" s="39">
        <v>1</v>
      </c>
      <c r="H20" s="34">
        <f>G20/G22*100</f>
        <v>0.4444444444444444</v>
      </c>
      <c r="I20" s="44">
        <v>6000000</v>
      </c>
      <c r="J20" s="46">
        <v>1</v>
      </c>
      <c r="K20" s="34">
        <f>J20/J22*100</f>
        <v>0.4444444444444444</v>
      </c>
      <c r="L20" s="44">
        <v>0</v>
      </c>
      <c r="M20" s="48">
        <v>59552</v>
      </c>
      <c r="N20" s="62">
        <f t="shared" si="0"/>
        <v>0.9925333333333333</v>
      </c>
      <c r="O20" s="23"/>
    </row>
    <row r="21" spans="1:15" ht="30" customHeight="1">
      <c r="A21" s="26">
        <v>12</v>
      </c>
      <c r="B21" s="4" t="s">
        <v>27</v>
      </c>
      <c r="C21" s="1" t="s">
        <v>5</v>
      </c>
      <c r="D21" s="34">
        <v>1</v>
      </c>
      <c r="E21" s="39">
        <v>10000</v>
      </c>
      <c r="F21" s="34">
        <f>E21/E22*100</f>
        <v>23.224487900041805</v>
      </c>
      <c r="G21" s="39">
        <v>1</v>
      </c>
      <c r="H21" s="34">
        <f>G21/G22*100</f>
        <v>0.4444444444444444</v>
      </c>
      <c r="I21" s="44">
        <v>10000000</v>
      </c>
      <c r="J21" s="46">
        <v>1</v>
      </c>
      <c r="K21" s="34">
        <f>J21/J22*100</f>
        <v>0.4444444444444444</v>
      </c>
      <c r="L21" s="44">
        <f>M21/I22*100</f>
        <v>0</v>
      </c>
      <c r="M21" s="48">
        <v>0</v>
      </c>
      <c r="N21" s="43">
        <f t="shared" si="0"/>
        <v>0</v>
      </c>
      <c r="O21" s="23"/>
    </row>
    <row r="22" spans="1:15" s="68" customFormat="1" ht="24.75" customHeight="1">
      <c r="A22" s="63">
        <v>13</v>
      </c>
      <c r="B22" s="87" t="s">
        <v>28</v>
      </c>
      <c r="C22" s="88"/>
      <c r="D22" s="47">
        <f aca="true" t="shared" si="1" ref="D22:K22">SUM(D11:D21)</f>
        <v>225</v>
      </c>
      <c r="E22" s="47">
        <f t="shared" si="1"/>
        <v>43058</v>
      </c>
      <c r="F22" s="47">
        <f t="shared" si="1"/>
        <v>100</v>
      </c>
      <c r="G22" s="61">
        <f t="shared" si="1"/>
        <v>225</v>
      </c>
      <c r="H22" s="61">
        <f t="shared" si="1"/>
        <v>100</v>
      </c>
      <c r="I22" s="47">
        <f t="shared" si="1"/>
        <v>43058000</v>
      </c>
      <c r="J22" s="61">
        <f t="shared" si="1"/>
        <v>225</v>
      </c>
      <c r="K22" s="61">
        <f t="shared" si="1"/>
        <v>100</v>
      </c>
      <c r="L22" s="47">
        <v>100</v>
      </c>
      <c r="M22" s="60">
        <f>SUM(M11:M21)</f>
        <v>27062970</v>
      </c>
      <c r="N22" s="67">
        <f t="shared" si="0"/>
        <v>62.852361930419434</v>
      </c>
      <c r="O22" s="70"/>
    </row>
    <row r="23" spans="1:15" s="32" customFormat="1" ht="24.75" customHeight="1">
      <c r="A23" s="5" t="s">
        <v>3</v>
      </c>
      <c r="B23" s="283" t="s">
        <v>41</v>
      </c>
      <c r="C23" s="284"/>
      <c r="D23" s="285"/>
      <c r="E23" s="33"/>
      <c r="F23" s="33"/>
      <c r="G23" s="33"/>
      <c r="H23" s="33"/>
      <c r="I23" s="45"/>
      <c r="J23" s="45"/>
      <c r="K23" s="49"/>
      <c r="L23" s="49"/>
      <c r="M23" s="54"/>
      <c r="N23" s="30"/>
      <c r="O23" s="31"/>
    </row>
    <row r="24" spans="1:15" ht="24.75" customHeight="1">
      <c r="A24" s="26">
        <v>2</v>
      </c>
      <c r="B24" s="4" t="s">
        <v>29</v>
      </c>
      <c r="C24" s="1" t="s">
        <v>30</v>
      </c>
      <c r="D24" s="39">
        <v>13</v>
      </c>
      <c r="E24" s="34">
        <v>2871.93</v>
      </c>
      <c r="F24" s="34">
        <f>E24/E38*100</f>
        <v>52.3120218579235</v>
      </c>
      <c r="G24" s="39">
        <v>13</v>
      </c>
      <c r="H24" s="34">
        <f>I24/I38*100</f>
        <v>52.31216757741348</v>
      </c>
      <c r="I24" s="56">
        <v>2871938</v>
      </c>
      <c r="J24" s="39">
        <v>13</v>
      </c>
      <c r="K24" s="34">
        <f>M24/I38*100</f>
        <v>52.31216757741348</v>
      </c>
      <c r="L24" s="34">
        <v>100</v>
      </c>
      <c r="M24" s="56">
        <v>2871938</v>
      </c>
      <c r="N24" s="24">
        <f>M24/I24*100</f>
        <v>100</v>
      </c>
      <c r="O24" s="23"/>
    </row>
    <row r="25" spans="1:15" ht="24.75" customHeight="1">
      <c r="A25" s="26">
        <v>3</v>
      </c>
      <c r="B25" s="4" t="s">
        <v>31</v>
      </c>
      <c r="C25" s="1" t="s">
        <v>30</v>
      </c>
      <c r="D25" s="39">
        <v>12</v>
      </c>
      <c r="E25" s="34">
        <v>109.75</v>
      </c>
      <c r="F25" s="34">
        <f>E25/E38*100</f>
        <v>1.999089253187614</v>
      </c>
      <c r="G25" s="39">
        <v>12</v>
      </c>
      <c r="H25" s="34">
        <f>I25/I38*100</f>
        <v>1.999089253187614</v>
      </c>
      <c r="I25" s="57">
        <v>109750</v>
      </c>
      <c r="J25" s="39">
        <v>12</v>
      </c>
      <c r="K25" s="34">
        <v>2</v>
      </c>
      <c r="L25" s="34">
        <v>100</v>
      </c>
      <c r="M25" s="57">
        <v>109750</v>
      </c>
      <c r="N25" s="24">
        <f>M25/I25*100</f>
        <v>100</v>
      </c>
      <c r="O25" s="23"/>
    </row>
    <row r="26" spans="1:15" ht="24.75" customHeight="1">
      <c r="A26" s="26">
        <v>4</v>
      </c>
      <c r="B26" s="4" t="s">
        <v>32</v>
      </c>
      <c r="C26" s="1" t="s">
        <v>30</v>
      </c>
      <c r="D26" s="39">
        <v>1</v>
      </c>
      <c r="E26" s="34">
        <v>118</v>
      </c>
      <c r="F26" s="34">
        <f>E26/E38*100</f>
        <v>2.1493624772313296</v>
      </c>
      <c r="G26" s="39">
        <v>1</v>
      </c>
      <c r="H26" s="34">
        <f>I26/I38*100</f>
        <v>2.1493624772313296</v>
      </c>
      <c r="I26" s="57">
        <v>118000</v>
      </c>
      <c r="J26" s="39">
        <v>1</v>
      </c>
      <c r="K26" s="34">
        <v>2.15</v>
      </c>
      <c r="L26" s="34">
        <v>100</v>
      </c>
      <c r="M26" s="57">
        <v>118000</v>
      </c>
      <c r="N26" s="24">
        <f>M26/I26*100</f>
        <v>100</v>
      </c>
      <c r="O26" s="23"/>
    </row>
    <row r="27" spans="1:15" ht="24.75" customHeight="1">
      <c r="A27" s="26">
        <v>5</v>
      </c>
      <c r="B27" s="4" t="s">
        <v>33</v>
      </c>
      <c r="C27" s="1" t="s">
        <v>6</v>
      </c>
      <c r="D27" s="39">
        <v>1</v>
      </c>
      <c r="E27" s="34">
        <v>15</v>
      </c>
      <c r="F27" s="34">
        <f>E27/E38*100</f>
        <v>0.273224043715847</v>
      </c>
      <c r="G27" s="39">
        <v>1</v>
      </c>
      <c r="H27" s="34">
        <f>I27/I38*100</f>
        <v>0.273224043715847</v>
      </c>
      <c r="I27" s="57">
        <v>15000</v>
      </c>
      <c r="J27" s="39">
        <v>1</v>
      </c>
      <c r="K27" s="34">
        <v>0.27</v>
      </c>
      <c r="L27" s="34">
        <v>100</v>
      </c>
      <c r="M27" s="57">
        <v>15000</v>
      </c>
      <c r="N27" s="24">
        <f>M27/I27*100</f>
        <v>100</v>
      </c>
      <c r="O27" s="23"/>
    </row>
    <row r="28" spans="1:15" ht="24.75" customHeight="1">
      <c r="A28" s="26">
        <v>8</v>
      </c>
      <c r="B28" s="7" t="s">
        <v>34</v>
      </c>
      <c r="C28" s="1" t="s">
        <v>30</v>
      </c>
      <c r="D28" s="39">
        <v>12</v>
      </c>
      <c r="E28" s="34">
        <v>51.5</v>
      </c>
      <c r="F28" s="34">
        <f>E28/E38*100</f>
        <v>0.9380692167577414</v>
      </c>
      <c r="G28" s="39">
        <v>12</v>
      </c>
      <c r="H28" s="34">
        <f>I28/I38*100</f>
        <v>0.9380692167577414</v>
      </c>
      <c r="I28" s="57">
        <f>38000+13500</f>
        <v>51500</v>
      </c>
      <c r="J28" s="39">
        <v>12</v>
      </c>
      <c r="K28" s="34">
        <v>0.94</v>
      </c>
      <c r="L28" s="34">
        <v>100</v>
      </c>
      <c r="M28" s="57">
        <f>38000+13500</f>
        <v>51500</v>
      </c>
      <c r="N28" s="24">
        <v>100</v>
      </c>
      <c r="O28" s="23"/>
    </row>
    <row r="29" spans="1:15" ht="19.5" customHeight="1">
      <c r="A29" s="26">
        <v>9</v>
      </c>
      <c r="B29" s="7" t="s">
        <v>35</v>
      </c>
      <c r="C29" s="1" t="s">
        <v>30</v>
      </c>
      <c r="D29" s="39">
        <v>12</v>
      </c>
      <c r="E29" s="34">
        <v>40</v>
      </c>
      <c r="F29" s="34">
        <f>E29/E38*100</f>
        <v>0.7285974499089253</v>
      </c>
      <c r="G29" s="39">
        <v>12</v>
      </c>
      <c r="H29" s="34">
        <f>I29/I38*100</f>
        <v>0.7285974499089253</v>
      </c>
      <c r="I29" s="57">
        <v>40000</v>
      </c>
      <c r="J29" s="39">
        <v>12</v>
      </c>
      <c r="K29" s="34">
        <v>0.73</v>
      </c>
      <c r="L29" s="34">
        <v>100</v>
      </c>
      <c r="M29" s="57">
        <v>40000</v>
      </c>
      <c r="N29" s="24">
        <v>100</v>
      </c>
      <c r="O29" s="23"/>
    </row>
    <row r="30" spans="1:15" ht="19.5" customHeight="1">
      <c r="A30" s="26">
        <v>10</v>
      </c>
      <c r="B30" s="108" t="s">
        <v>37</v>
      </c>
      <c r="C30" s="8" t="s">
        <v>30</v>
      </c>
      <c r="D30" s="39">
        <v>12</v>
      </c>
      <c r="E30" s="34">
        <v>490</v>
      </c>
      <c r="F30" s="34">
        <f>E30/E38*100</f>
        <v>8.925318761384334</v>
      </c>
      <c r="G30" s="39">
        <v>12</v>
      </c>
      <c r="H30" s="34">
        <f>I30/I38*100</f>
        <v>8.925318761384334</v>
      </c>
      <c r="I30" s="56">
        <v>490000</v>
      </c>
      <c r="J30" s="39">
        <v>12</v>
      </c>
      <c r="K30" s="34">
        <v>8.93</v>
      </c>
      <c r="L30" s="34">
        <v>100</v>
      </c>
      <c r="M30" s="56">
        <v>490000</v>
      </c>
      <c r="N30" s="24">
        <v>100</v>
      </c>
      <c r="O30" s="23"/>
    </row>
    <row r="31" spans="1:15" ht="19.5" customHeight="1">
      <c r="A31" s="26">
        <v>11</v>
      </c>
      <c r="B31" s="7" t="s">
        <v>74</v>
      </c>
      <c r="C31" s="8" t="s">
        <v>30</v>
      </c>
      <c r="D31" s="39">
        <v>12</v>
      </c>
      <c r="E31" s="34">
        <v>143.52</v>
      </c>
      <c r="F31" s="34">
        <f>E31/E38*100</f>
        <v>2.614207650273224</v>
      </c>
      <c r="G31" s="39">
        <v>12</v>
      </c>
      <c r="H31" s="34">
        <f>I31/I38*100</f>
        <v>2.614207650273224</v>
      </c>
      <c r="I31" s="57">
        <v>143520</v>
      </c>
      <c r="J31" s="39">
        <v>12</v>
      </c>
      <c r="K31" s="34">
        <v>2.61</v>
      </c>
      <c r="L31" s="34">
        <v>100</v>
      </c>
      <c r="M31" s="57">
        <v>143520</v>
      </c>
      <c r="N31" s="24">
        <v>100</v>
      </c>
      <c r="O31" s="23"/>
    </row>
    <row r="32" spans="1:15" ht="19.5" customHeight="1">
      <c r="A32" s="26">
        <v>12</v>
      </c>
      <c r="B32" s="3" t="s">
        <v>75</v>
      </c>
      <c r="C32" s="2" t="s">
        <v>30</v>
      </c>
      <c r="D32" s="39">
        <v>12</v>
      </c>
      <c r="E32" s="34">
        <v>60.6</v>
      </c>
      <c r="F32" s="34">
        <f>E32/E38*100</f>
        <v>1.1038251366120218</v>
      </c>
      <c r="G32" s="39">
        <v>12</v>
      </c>
      <c r="H32" s="34">
        <f>I32/I38*100</f>
        <v>1.1040983606557375</v>
      </c>
      <c r="I32" s="57">
        <v>60615</v>
      </c>
      <c r="J32" s="39">
        <v>12</v>
      </c>
      <c r="K32" s="34">
        <v>1.1</v>
      </c>
      <c r="L32" s="34">
        <v>100</v>
      </c>
      <c r="M32" s="57">
        <v>60615</v>
      </c>
      <c r="N32" s="24">
        <v>100</v>
      </c>
      <c r="O32" s="23"/>
    </row>
    <row r="33" spans="1:15" ht="18.75" customHeight="1">
      <c r="A33" s="26">
        <v>13</v>
      </c>
      <c r="B33" s="3" t="s">
        <v>36</v>
      </c>
      <c r="C33" s="2" t="s">
        <v>30</v>
      </c>
      <c r="D33" s="39">
        <v>12</v>
      </c>
      <c r="E33" s="34">
        <v>148.7</v>
      </c>
      <c r="F33" s="34">
        <f>E33/E38*100</f>
        <v>2.70856102003643</v>
      </c>
      <c r="G33" s="39">
        <v>12</v>
      </c>
      <c r="H33" s="34">
        <f>I33/I38*100</f>
        <v>2.7080692167577416</v>
      </c>
      <c r="I33" s="57">
        <v>148673</v>
      </c>
      <c r="J33" s="39">
        <v>12</v>
      </c>
      <c r="K33" s="34">
        <v>2.71</v>
      </c>
      <c r="L33" s="34">
        <v>100</v>
      </c>
      <c r="M33" s="57">
        <v>148673</v>
      </c>
      <c r="N33" s="24">
        <v>100</v>
      </c>
      <c r="O33" s="23"/>
    </row>
    <row r="34" spans="1:15" ht="19.5" customHeight="1">
      <c r="A34" s="26">
        <v>14</v>
      </c>
      <c r="B34" s="28" t="s">
        <v>76</v>
      </c>
      <c r="C34" s="2" t="s">
        <v>30</v>
      </c>
      <c r="D34" s="39">
        <v>12</v>
      </c>
      <c r="E34" s="34">
        <v>50</v>
      </c>
      <c r="F34" s="34">
        <f>E34/E38*100</f>
        <v>0.9107468123861567</v>
      </c>
      <c r="G34" s="39">
        <v>12</v>
      </c>
      <c r="H34" s="34">
        <f>I34/I38*100</f>
        <v>0.9107468123861567</v>
      </c>
      <c r="I34" s="56">
        <v>50000</v>
      </c>
      <c r="J34" s="39">
        <v>12</v>
      </c>
      <c r="K34" s="34">
        <v>0.91</v>
      </c>
      <c r="L34" s="34">
        <v>100</v>
      </c>
      <c r="M34" s="56">
        <v>50000</v>
      </c>
      <c r="N34" s="24">
        <v>100</v>
      </c>
      <c r="O34" s="23"/>
    </row>
    <row r="35" spans="1:15" ht="19.5" customHeight="1">
      <c r="A35" s="26">
        <v>15</v>
      </c>
      <c r="B35" s="3" t="s">
        <v>77</v>
      </c>
      <c r="C35" s="2" t="s">
        <v>30</v>
      </c>
      <c r="D35" s="39">
        <v>12</v>
      </c>
      <c r="E35" s="34">
        <v>314.5</v>
      </c>
      <c r="F35" s="34">
        <f>E35/E38*100</f>
        <v>5.728597449908925</v>
      </c>
      <c r="G35" s="39">
        <v>12</v>
      </c>
      <c r="H35" s="34">
        <f>I35/I38*100</f>
        <v>5.728670309653916</v>
      </c>
      <c r="I35" s="56">
        <v>314504</v>
      </c>
      <c r="J35" s="39">
        <v>12</v>
      </c>
      <c r="K35" s="34">
        <v>5.73</v>
      </c>
      <c r="L35" s="34">
        <v>100</v>
      </c>
      <c r="M35" s="56">
        <v>314504</v>
      </c>
      <c r="N35" s="24">
        <v>100</v>
      </c>
      <c r="O35" s="23"/>
    </row>
    <row r="36" spans="1:15" ht="19.5" customHeight="1">
      <c r="A36" s="26">
        <v>16</v>
      </c>
      <c r="B36" s="3" t="s">
        <v>38</v>
      </c>
      <c r="C36" s="2" t="s">
        <v>30</v>
      </c>
      <c r="D36" s="39">
        <v>12</v>
      </c>
      <c r="E36" s="34">
        <v>186.5</v>
      </c>
      <c r="F36" s="40">
        <f>E36/E38*100</f>
        <v>3.397085610200364</v>
      </c>
      <c r="G36" s="39">
        <v>12</v>
      </c>
      <c r="H36" s="34">
        <f>I36/I38*100</f>
        <v>3.397085610200364</v>
      </c>
      <c r="I36" s="57">
        <f>200000-13500</f>
        <v>186500</v>
      </c>
      <c r="J36" s="39">
        <v>12</v>
      </c>
      <c r="K36" s="40">
        <v>3.4</v>
      </c>
      <c r="L36" s="34">
        <v>100</v>
      </c>
      <c r="M36" s="57">
        <f>200000-13500</f>
        <v>186500</v>
      </c>
      <c r="N36" s="24">
        <v>100</v>
      </c>
      <c r="O36" s="23"/>
    </row>
    <row r="37" spans="1:15" s="38" customFormat="1" ht="19.5" customHeight="1">
      <c r="A37" s="26">
        <v>17</v>
      </c>
      <c r="B37" s="3" t="s">
        <v>39</v>
      </c>
      <c r="C37" s="2" t="s">
        <v>6</v>
      </c>
      <c r="D37" s="39">
        <v>1</v>
      </c>
      <c r="E37" s="34">
        <v>890</v>
      </c>
      <c r="F37" s="34">
        <f>E37/E38*100</f>
        <v>16.21129326047359</v>
      </c>
      <c r="G37" s="39">
        <v>1</v>
      </c>
      <c r="H37" s="34">
        <f>I37/I38*100</f>
        <v>16.21129326047359</v>
      </c>
      <c r="I37" s="57">
        <v>890000</v>
      </c>
      <c r="J37" s="39">
        <v>1</v>
      </c>
      <c r="K37" s="34">
        <v>16.21</v>
      </c>
      <c r="L37" s="34">
        <v>100</v>
      </c>
      <c r="M37" s="44">
        <v>874200</v>
      </c>
      <c r="N37" s="69">
        <f>M37/I37*100</f>
        <v>98.2247191011236</v>
      </c>
      <c r="O37" s="42"/>
    </row>
    <row r="38" spans="1:15" ht="19.5" customHeight="1">
      <c r="A38" s="35"/>
      <c r="B38" s="36" t="s">
        <v>40</v>
      </c>
      <c r="C38" s="36"/>
      <c r="D38" s="59">
        <f aca="true" t="shared" si="2" ref="D38:K38">SUM(D24:D37)</f>
        <v>136</v>
      </c>
      <c r="E38" s="41">
        <f t="shared" si="2"/>
        <v>5490</v>
      </c>
      <c r="F38" s="41">
        <f t="shared" si="2"/>
        <v>100</v>
      </c>
      <c r="G38" s="41">
        <f t="shared" si="2"/>
        <v>136</v>
      </c>
      <c r="H38" s="58">
        <f t="shared" si="2"/>
        <v>100</v>
      </c>
      <c r="I38" s="41">
        <f t="shared" si="2"/>
        <v>5490000</v>
      </c>
      <c r="J38" s="41">
        <f t="shared" si="2"/>
        <v>136</v>
      </c>
      <c r="K38" s="41">
        <f t="shared" si="2"/>
        <v>100.00216757741347</v>
      </c>
      <c r="L38" s="41">
        <v>100</v>
      </c>
      <c r="M38" s="41">
        <f>SUM(M24:M37)</f>
        <v>5474200</v>
      </c>
      <c r="N38" s="77">
        <f>M38/I38*100</f>
        <v>99.71220400728598</v>
      </c>
      <c r="O38" s="23"/>
    </row>
    <row r="39" spans="1:15" ht="19.5" customHeight="1">
      <c r="A39" s="29"/>
      <c r="B39" s="50" t="s">
        <v>55</v>
      </c>
      <c r="C39" s="64"/>
      <c r="D39" s="65">
        <v>225</v>
      </c>
      <c r="E39" s="65">
        <v>43058</v>
      </c>
      <c r="F39" s="65">
        <v>100</v>
      </c>
      <c r="G39" s="66">
        <v>225</v>
      </c>
      <c r="H39" s="66">
        <v>100</v>
      </c>
      <c r="I39" s="65">
        <v>43058000</v>
      </c>
      <c r="J39" s="66">
        <v>225</v>
      </c>
      <c r="K39" s="66">
        <v>100</v>
      </c>
      <c r="L39" s="65">
        <v>100</v>
      </c>
      <c r="M39" s="60">
        <v>27262970</v>
      </c>
      <c r="N39" s="77">
        <v>62.9</v>
      </c>
      <c r="O39" s="23"/>
    </row>
    <row r="40" spans="1:15" ht="22.5">
      <c r="A40" s="72" t="s">
        <v>7</v>
      </c>
      <c r="B40" s="71" t="s">
        <v>4</v>
      </c>
      <c r="C40" s="73"/>
      <c r="D40" s="74">
        <f aca="true" t="shared" si="3" ref="D40:M40">SUM(D38:D39)</f>
        <v>361</v>
      </c>
      <c r="E40" s="74">
        <f t="shared" si="3"/>
        <v>48548</v>
      </c>
      <c r="F40" s="74">
        <f t="shared" si="3"/>
        <v>200</v>
      </c>
      <c r="G40" s="74">
        <f t="shared" si="3"/>
        <v>361</v>
      </c>
      <c r="H40" s="78">
        <f t="shared" si="3"/>
        <v>200</v>
      </c>
      <c r="I40" s="74">
        <f t="shared" si="3"/>
        <v>48548000</v>
      </c>
      <c r="J40" s="41">
        <f t="shared" si="3"/>
        <v>361</v>
      </c>
      <c r="K40" s="58">
        <f t="shared" si="3"/>
        <v>200.00216757741347</v>
      </c>
      <c r="L40" s="59">
        <f t="shared" si="3"/>
        <v>200</v>
      </c>
      <c r="M40" s="84">
        <f t="shared" si="3"/>
        <v>32737170</v>
      </c>
      <c r="N40" s="76">
        <f>M40/I40*100</f>
        <v>67.43258218670182</v>
      </c>
      <c r="O40" s="75"/>
    </row>
    <row r="41" spans="1:15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4"/>
      <c r="N41" s="12"/>
      <c r="O41" s="12"/>
    </row>
    <row r="42" spans="1:15" ht="24.75">
      <c r="A42" s="12"/>
      <c r="B42" s="12"/>
      <c r="C42" s="15" t="s">
        <v>56</v>
      </c>
      <c r="D42" s="15"/>
      <c r="E42" s="15"/>
      <c r="F42" s="15"/>
      <c r="G42" s="9" t="s">
        <v>63</v>
      </c>
      <c r="H42" s="12"/>
      <c r="I42" s="12"/>
      <c r="J42" s="25"/>
      <c r="K42" s="12"/>
      <c r="L42" s="13"/>
      <c r="M42" s="22"/>
      <c r="N42" s="12"/>
      <c r="O42" s="12"/>
    </row>
    <row r="43" spans="1:15" ht="15">
      <c r="A43" s="12"/>
      <c r="B43" s="12"/>
      <c r="C43" s="15" t="s">
        <v>57</v>
      </c>
      <c r="D43" s="15"/>
      <c r="E43" s="15"/>
      <c r="F43" s="15"/>
      <c r="G43" s="9" t="s">
        <v>60</v>
      </c>
      <c r="H43" s="12"/>
      <c r="I43" s="12"/>
      <c r="J43" s="12"/>
      <c r="K43" s="12"/>
      <c r="L43" s="13"/>
      <c r="M43" s="11"/>
      <c r="N43" s="11"/>
      <c r="O43" s="11"/>
    </row>
    <row r="44" spans="1:15" ht="15">
      <c r="A44" s="11"/>
      <c r="B44" s="11"/>
      <c r="C44" s="15" t="s">
        <v>58</v>
      </c>
      <c r="D44" s="10"/>
      <c r="E44" s="10"/>
      <c r="F44" s="10"/>
      <c r="G44" s="79" t="s">
        <v>62</v>
      </c>
      <c r="H44" s="11"/>
      <c r="I44" s="11"/>
      <c r="J44" s="11"/>
      <c r="K44" s="11"/>
      <c r="L44" s="11"/>
      <c r="M44" s="11" t="s">
        <v>17</v>
      </c>
      <c r="N44" s="12"/>
      <c r="O44" s="12"/>
    </row>
    <row r="45" spans="1:15" ht="15">
      <c r="A45" s="12"/>
      <c r="B45" s="12"/>
      <c r="C45" s="15" t="s">
        <v>59</v>
      </c>
      <c r="D45" s="15"/>
      <c r="E45" s="15"/>
      <c r="F45" s="15"/>
      <c r="G45" s="9" t="s">
        <v>61</v>
      </c>
      <c r="H45" s="12"/>
      <c r="I45" s="12"/>
      <c r="J45" s="12"/>
      <c r="K45" s="12"/>
      <c r="L45" s="13"/>
      <c r="M45" s="16"/>
      <c r="N45" s="12"/>
      <c r="O45" s="12"/>
    </row>
    <row r="46" spans="1:15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N46" s="12"/>
      <c r="O46" s="12"/>
    </row>
    <row r="47" spans="10:12" ht="15">
      <c r="J47" s="12"/>
      <c r="K47" s="12"/>
      <c r="L47" s="13"/>
    </row>
    <row r="48" spans="2:9" s="80" customFormat="1" ht="18">
      <c r="B48" s="80" t="s">
        <v>64</v>
      </c>
      <c r="I48" s="80" t="s">
        <v>65</v>
      </c>
    </row>
    <row r="50" s="80" customFormat="1" ht="18"/>
    <row r="51" s="80" customFormat="1" ht="18"/>
    <row r="52" s="80" customFormat="1" ht="18"/>
    <row r="53" s="80" customFormat="1" ht="18"/>
    <row r="54" s="80" customFormat="1" ht="18"/>
    <row r="55" s="80" customFormat="1" ht="18"/>
    <row r="56" s="80" customFormat="1" ht="18"/>
    <row r="57" s="80" customFormat="1" ht="18"/>
    <row r="58" s="32" customFormat="1" ht="18"/>
    <row r="59" s="32" customFormat="1" ht="18"/>
    <row r="60" s="32" customFormat="1" ht="18"/>
  </sheetData>
  <sheetProtection/>
  <mergeCells count="16">
    <mergeCell ref="A1:O1"/>
    <mergeCell ref="A2:O2"/>
    <mergeCell ref="B6:P6"/>
    <mergeCell ref="A3:O3"/>
    <mergeCell ref="A4:O4"/>
    <mergeCell ref="A5:O5"/>
    <mergeCell ref="B10:G10"/>
    <mergeCell ref="M7:N7"/>
    <mergeCell ref="O7:O8"/>
    <mergeCell ref="B23:D23"/>
    <mergeCell ref="A7:A8"/>
    <mergeCell ref="B7:B8"/>
    <mergeCell ref="C7:C8"/>
    <mergeCell ref="D7:F7"/>
    <mergeCell ref="G7:I7"/>
    <mergeCell ref="J7:L7"/>
  </mergeCells>
  <printOptions/>
  <pageMargins left="0.24" right="0.17" top="1.14" bottom="1.09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1">
      <selection activeCell="A6" sqref="A6:E6"/>
    </sheetView>
  </sheetViews>
  <sheetFormatPr defaultColWidth="19.421875" defaultRowHeight="12.75"/>
  <cols>
    <col min="1" max="1" width="19.421875" style="0" customWidth="1"/>
    <col min="2" max="2" width="17.28125" style="0" customWidth="1"/>
    <col min="3" max="3" width="40.140625" style="0" customWidth="1"/>
    <col min="4" max="4" width="19.421875" style="0" customWidth="1"/>
    <col min="5" max="5" width="20.140625" style="0" customWidth="1"/>
  </cols>
  <sheetData>
    <row r="1" spans="1:5" ht="14.25">
      <c r="A1" s="302" t="s">
        <v>10</v>
      </c>
      <c r="B1" s="302"/>
      <c r="C1" s="302"/>
      <c r="D1" s="302"/>
      <c r="E1" s="302"/>
    </row>
    <row r="2" spans="1:5" s="243" customFormat="1" ht="18">
      <c r="A2" s="303" t="s">
        <v>67</v>
      </c>
      <c r="B2" s="303"/>
      <c r="C2" s="303"/>
      <c r="D2" s="303"/>
      <c r="E2" s="303"/>
    </row>
    <row r="3" spans="1:5" ht="26.25" customHeight="1">
      <c r="A3" s="304" t="s">
        <v>20</v>
      </c>
      <c r="B3" s="304"/>
      <c r="C3" s="304"/>
      <c r="D3" s="304"/>
      <c r="E3" s="304"/>
    </row>
    <row r="4" spans="1:5" ht="19.5">
      <c r="A4" s="89"/>
      <c r="B4" s="89"/>
      <c r="C4" s="89"/>
      <c r="D4" s="305" t="s">
        <v>187</v>
      </c>
      <c r="E4" s="305"/>
    </row>
    <row r="5" spans="1:5" ht="19.5">
      <c r="A5" s="306" t="s">
        <v>136</v>
      </c>
      <c r="B5" s="306"/>
      <c r="C5" s="306"/>
      <c r="D5" s="306"/>
      <c r="E5" s="306"/>
    </row>
    <row r="6" spans="1:5" ht="114.75" customHeight="1">
      <c r="A6" s="307" t="s">
        <v>135</v>
      </c>
      <c r="B6" s="307"/>
      <c r="C6" s="307"/>
      <c r="D6" s="307"/>
      <c r="E6" s="307"/>
    </row>
    <row r="7" spans="1:5" ht="30">
      <c r="A7" s="90" t="s">
        <v>68</v>
      </c>
      <c r="B7" s="90" t="s">
        <v>69</v>
      </c>
      <c r="C7" s="90" t="s">
        <v>70</v>
      </c>
      <c r="D7" s="241" t="s">
        <v>71</v>
      </c>
      <c r="E7" s="91" t="s">
        <v>72</v>
      </c>
    </row>
    <row r="8" spans="1:5" s="21" customFormat="1" ht="15">
      <c r="A8" s="244">
        <v>1</v>
      </c>
      <c r="B8" s="244"/>
      <c r="C8" s="245" t="s">
        <v>137</v>
      </c>
      <c r="D8" s="266">
        <v>1000000</v>
      </c>
      <c r="E8" s="246"/>
    </row>
    <row r="9" spans="1:5" s="21" customFormat="1" ht="15">
      <c r="A9" s="244">
        <v>2</v>
      </c>
      <c r="B9" s="244"/>
      <c r="C9" s="247" t="s">
        <v>73</v>
      </c>
      <c r="D9" s="266">
        <v>88000</v>
      </c>
      <c r="E9" s="246"/>
    </row>
    <row r="10" spans="1:5" s="21" customFormat="1" ht="15">
      <c r="A10" s="244">
        <v>3</v>
      </c>
      <c r="B10" s="244"/>
      <c r="C10" s="248" t="s">
        <v>138</v>
      </c>
      <c r="D10" s="266">
        <v>24000</v>
      </c>
      <c r="E10" s="246"/>
    </row>
    <row r="11" spans="1:5" s="21" customFormat="1" ht="15">
      <c r="A11" s="244">
        <v>4</v>
      </c>
      <c r="B11" s="244"/>
      <c r="C11" s="249" t="s">
        <v>139</v>
      </c>
      <c r="D11" s="266">
        <v>60000</v>
      </c>
      <c r="E11" s="246"/>
    </row>
    <row r="12" spans="1:5" s="21" customFormat="1" ht="15">
      <c r="A12" s="244">
        <v>5</v>
      </c>
      <c r="B12" s="244"/>
      <c r="C12" s="247" t="s">
        <v>140</v>
      </c>
      <c r="D12" s="266">
        <v>15000</v>
      </c>
      <c r="E12" s="246"/>
    </row>
    <row r="13" spans="1:5" s="21" customFormat="1" ht="15">
      <c r="A13" s="244">
        <v>6</v>
      </c>
      <c r="B13" s="244"/>
      <c r="C13" s="250" t="s">
        <v>141</v>
      </c>
      <c r="D13" s="266">
        <v>130000</v>
      </c>
      <c r="E13" s="246"/>
    </row>
    <row r="14" spans="1:5" s="21" customFormat="1" ht="15">
      <c r="A14" s="244">
        <v>7</v>
      </c>
      <c r="B14" s="244"/>
      <c r="C14" s="250" t="s">
        <v>88</v>
      </c>
      <c r="D14" s="266">
        <v>40000</v>
      </c>
      <c r="E14" s="246"/>
    </row>
    <row r="15" spans="1:6" s="21" customFormat="1" ht="15">
      <c r="A15" s="244">
        <v>8</v>
      </c>
      <c r="B15" s="244"/>
      <c r="C15" s="251" t="s">
        <v>142</v>
      </c>
      <c r="D15" s="267">
        <f>SUM(D8:D14)</f>
        <v>1357000</v>
      </c>
      <c r="E15" s="246"/>
      <c r="F15" s="252"/>
    </row>
    <row r="16" spans="1:6" s="21" customFormat="1" ht="15">
      <c r="A16" s="244">
        <v>9</v>
      </c>
      <c r="B16" s="244"/>
      <c r="C16" s="248" t="s">
        <v>143</v>
      </c>
      <c r="D16" s="266">
        <v>60000</v>
      </c>
      <c r="E16" s="246"/>
      <c r="F16" s="252"/>
    </row>
    <row r="17" spans="1:5" s="21" customFormat="1" ht="15">
      <c r="A17" s="244">
        <v>10</v>
      </c>
      <c r="B17" s="244"/>
      <c r="C17" s="248" t="s">
        <v>144</v>
      </c>
      <c r="D17" s="266">
        <v>60000</v>
      </c>
      <c r="E17" s="246"/>
    </row>
    <row r="18" spans="1:5" s="21" customFormat="1" ht="15">
      <c r="A18" s="244">
        <v>11</v>
      </c>
      <c r="B18" s="244"/>
      <c r="C18" s="248" t="s">
        <v>145</v>
      </c>
      <c r="D18" s="266">
        <v>50000</v>
      </c>
      <c r="E18" s="246"/>
    </row>
    <row r="19" spans="1:5" s="21" customFormat="1" ht="26.25" customHeight="1">
      <c r="A19" s="244">
        <v>12</v>
      </c>
      <c r="B19" s="244"/>
      <c r="C19" s="245" t="s">
        <v>146</v>
      </c>
      <c r="D19" s="266">
        <v>400000</v>
      </c>
      <c r="E19" s="246"/>
    </row>
    <row r="20" spans="1:5" s="21" customFormat="1" ht="15">
      <c r="A20" s="244">
        <v>13</v>
      </c>
      <c r="B20" s="244"/>
      <c r="C20" s="248" t="s">
        <v>147</v>
      </c>
      <c r="D20" s="266">
        <v>240000</v>
      </c>
      <c r="E20" s="253"/>
    </row>
    <row r="21" spans="1:5" s="21" customFormat="1" ht="15">
      <c r="A21" s="244">
        <v>14</v>
      </c>
      <c r="B21" s="244"/>
      <c r="C21" s="248" t="s">
        <v>148</v>
      </c>
      <c r="D21" s="266">
        <v>250000</v>
      </c>
      <c r="E21" s="253"/>
    </row>
    <row r="22" spans="1:5" s="21" customFormat="1" ht="15">
      <c r="A22" s="244">
        <v>15</v>
      </c>
      <c r="B22" s="244"/>
      <c r="C22" s="248" t="s">
        <v>149</v>
      </c>
      <c r="D22" s="266">
        <v>150000</v>
      </c>
      <c r="E22" s="253"/>
    </row>
    <row r="23" spans="1:5" s="21" customFormat="1" ht="15">
      <c r="A23" s="244">
        <v>16</v>
      </c>
      <c r="B23" s="244"/>
      <c r="C23" s="248" t="s">
        <v>150</v>
      </c>
      <c r="D23" s="266">
        <v>250000</v>
      </c>
      <c r="E23" s="253"/>
    </row>
    <row r="24" spans="1:5" s="21" customFormat="1" ht="15">
      <c r="A24" s="244">
        <v>17</v>
      </c>
      <c r="B24" s="244"/>
      <c r="C24" s="248" t="s">
        <v>151</v>
      </c>
      <c r="D24" s="266">
        <v>50000</v>
      </c>
      <c r="E24" s="253"/>
    </row>
    <row r="25" spans="1:5" s="21" customFormat="1" ht="15">
      <c r="A25" s="244">
        <v>18</v>
      </c>
      <c r="B25" s="244"/>
      <c r="C25" s="248" t="s">
        <v>152</v>
      </c>
      <c r="D25" s="266">
        <v>25000</v>
      </c>
      <c r="E25" s="253"/>
    </row>
    <row r="26" spans="1:5" s="21" customFormat="1" ht="15">
      <c r="A26" s="244">
        <v>19</v>
      </c>
      <c r="B26" s="244"/>
      <c r="C26" s="249" t="s">
        <v>153</v>
      </c>
      <c r="D26" s="266">
        <v>50000</v>
      </c>
      <c r="E26" s="253"/>
    </row>
    <row r="27" spans="1:5" s="21" customFormat="1" ht="15">
      <c r="A27" s="244">
        <v>20</v>
      </c>
      <c r="B27" s="244"/>
      <c r="C27" s="250" t="s">
        <v>154</v>
      </c>
      <c r="D27" s="266">
        <v>100000</v>
      </c>
      <c r="E27" s="253"/>
    </row>
    <row r="28" spans="1:5" s="21" customFormat="1" ht="15">
      <c r="A28" s="244">
        <v>21</v>
      </c>
      <c r="B28" s="244"/>
      <c r="C28" s="250" t="s">
        <v>155</v>
      </c>
      <c r="D28" s="266">
        <v>420000</v>
      </c>
      <c r="E28" s="253"/>
    </row>
    <row r="29" spans="1:5" s="21" customFormat="1" ht="15">
      <c r="A29" s="244">
        <v>22</v>
      </c>
      <c r="B29" s="244"/>
      <c r="C29" s="250" t="s">
        <v>156</v>
      </c>
      <c r="D29" s="266">
        <v>309000</v>
      </c>
      <c r="E29" s="253"/>
    </row>
    <row r="30" spans="1:5" s="21" customFormat="1" ht="15">
      <c r="A30" s="244">
        <v>23</v>
      </c>
      <c r="B30" s="244"/>
      <c r="C30" s="250" t="s">
        <v>157</v>
      </c>
      <c r="D30" s="266">
        <v>400000</v>
      </c>
      <c r="E30" s="253"/>
    </row>
    <row r="31" spans="1:5" s="21" customFormat="1" ht="15">
      <c r="A31" s="244">
        <v>24</v>
      </c>
      <c r="B31" s="244"/>
      <c r="C31" s="250" t="s">
        <v>158</v>
      </c>
      <c r="D31" s="266">
        <v>25000</v>
      </c>
      <c r="E31" s="253"/>
    </row>
    <row r="32" spans="1:5" s="21" customFormat="1" ht="15">
      <c r="A32" s="244">
        <v>25</v>
      </c>
      <c r="B32" s="244"/>
      <c r="C32" s="250" t="s">
        <v>159</v>
      </c>
      <c r="D32" s="266">
        <v>14000</v>
      </c>
      <c r="E32" s="253"/>
    </row>
    <row r="33" spans="1:5" s="21" customFormat="1" ht="15">
      <c r="A33" s="244">
        <v>26</v>
      </c>
      <c r="B33" s="244"/>
      <c r="C33" s="247" t="s">
        <v>160</v>
      </c>
      <c r="D33" s="266">
        <v>350000</v>
      </c>
      <c r="E33" s="253"/>
    </row>
    <row r="34" spans="1:5" s="21" customFormat="1" ht="15">
      <c r="A34" s="244">
        <v>27</v>
      </c>
      <c r="B34" s="244"/>
      <c r="C34" s="247" t="s">
        <v>88</v>
      </c>
      <c r="D34" s="266">
        <v>40000</v>
      </c>
      <c r="E34" s="253"/>
    </row>
    <row r="35" spans="1:5" s="21" customFormat="1" ht="15">
      <c r="A35" s="244"/>
      <c r="B35" s="244"/>
      <c r="C35" s="254" t="s">
        <v>161</v>
      </c>
      <c r="D35" s="267">
        <f>SUM(D16:D34)</f>
        <v>3243000</v>
      </c>
      <c r="E35" s="253"/>
    </row>
    <row r="36" spans="1:5" s="38" customFormat="1" ht="15">
      <c r="A36" s="255"/>
      <c r="B36" s="255"/>
      <c r="C36" s="259" t="s">
        <v>40</v>
      </c>
      <c r="D36" s="268">
        <f>D15+D35</f>
        <v>4600000</v>
      </c>
      <c r="E36" s="256"/>
    </row>
    <row r="37" spans="1:5" s="258" customFormat="1" ht="17.25">
      <c r="A37" s="244">
        <v>1</v>
      </c>
      <c r="B37" s="244"/>
      <c r="C37" s="257" t="s">
        <v>162</v>
      </c>
      <c r="D37" s="269">
        <v>2269900</v>
      </c>
      <c r="E37" s="253"/>
    </row>
    <row r="38" spans="1:5" s="261" customFormat="1" ht="18">
      <c r="A38" s="39">
        <v>2</v>
      </c>
      <c r="B38" s="39"/>
      <c r="C38" s="264" t="s">
        <v>42</v>
      </c>
      <c r="D38" s="269">
        <f>D37</f>
        <v>2269900</v>
      </c>
      <c r="E38" s="260"/>
    </row>
    <row r="39" spans="1:6" s="261" customFormat="1" ht="18">
      <c r="A39" s="244">
        <v>3</v>
      </c>
      <c r="B39" s="39"/>
      <c r="C39" s="264" t="s">
        <v>43</v>
      </c>
      <c r="D39" s="269">
        <v>3404850</v>
      </c>
      <c r="E39" s="260"/>
      <c r="F39" s="262"/>
    </row>
    <row r="40" spans="1:6" s="261" customFormat="1" ht="18">
      <c r="A40" s="39">
        <v>4</v>
      </c>
      <c r="B40" s="39"/>
      <c r="C40" s="264" t="s">
        <v>22</v>
      </c>
      <c r="D40" s="269">
        <v>5500000</v>
      </c>
      <c r="E40" s="260"/>
      <c r="F40" s="262"/>
    </row>
    <row r="41" spans="1:6" s="261" customFormat="1" ht="18">
      <c r="A41" s="244">
        <v>5</v>
      </c>
      <c r="B41" s="39"/>
      <c r="C41" s="264" t="s">
        <v>184</v>
      </c>
      <c r="D41" s="269">
        <v>9254350</v>
      </c>
      <c r="E41" s="260"/>
      <c r="F41" s="262"/>
    </row>
    <row r="42" spans="1:6" s="261" customFormat="1" ht="18">
      <c r="A42" s="39">
        <v>6</v>
      </c>
      <c r="B42" s="39"/>
      <c r="C42" s="264" t="s">
        <v>26</v>
      </c>
      <c r="D42" s="269">
        <v>6000000</v>
      </c>
      <c r="E42" s="260"/>
      <c r="F42" s="262"/>
    </row>
    <row r="43" spans="1:6" s="261" customFormat="1" ht="18">
      <c r="A43" s="244">
        <v>7</v>
      </c>
      <c r="B43" s="39"/>
      <c r="C43" s="264" t="s">
        <v>185</v>
      </c>
      <c r="D43" s="269">
        <v>1947000</v>
      </c>
      <c r="E43" s="260"/>
      <c r="F43" s="262"/>
    </row>
    <row r="44" spans="1:6" s="261" customFormat="1" ht="18">
      <c r="A44" s="39">
        <v>8</v>
      </c>
      <c r="B44" s="39"/>
      <c r="C44" s="264" t="s">
        <v>27</v>
      </c>
      <c r="D44" s="269">
        <v>1150000</v>
      </c>
      <c r="E44" s="260"/>
      <c r="F44" s="262"/>
    </row>
    <row r="45" spans="1:5" s="261" customFormat="1" ht="17.25">
      <c r="A45" s="39"/>
      <c r="B45" s="39"/>
      <c r="C45" s="263" t="s">
        <v>78</v>
      </c>
      <c r="D45" s="270">
        <f>SUM(D37:D44)</f>
        <v>31796000</v>
      </c>
      <c r="E45" s="260"/>
    </row>
    <row r="46" spans="1:5" s="261" customFormat="1" ht="17.25">
      <c r="A46" s="301" t="s">
        <v>79</v>
      </c>
      <c r="B46" s="301"/>
      <c r="C46" s="301"/>
      <c r="D46" s="271">
        <f>D36+D45</f>
        <v>36396000</v>
      </c>
      <c r="E46" s="260"/>
    </row>
    <row r="47" s="261" customFormat="1" ht="14.25">
      <c r="D47" s="272"/>
    </row>
    <row r="48" spans="1:5" s="261" customFormat="1" ht="24.75">
      <c r="A48" s="95"/>
      <c r="B48" s="96" t="s">
        <v>80</v>
      </c>
      <c r="C48" s="95"/>
      <c r="D48" s="97" t="s">
        <v>81</v>
      </c>
      <c r="E48" s="265"/>
    </row>
    <row r="49" spans="1:5" s="261" customFormat="1" ht="21">
      <c r="A49" s="95"/>
      <c r="B49" s="95" t="s">
        <v>82</v>
      </c>
      <c r="C49" s="95"/>
      <c r="D49" s="97" t="s">
        <v>83</v>
      </c>
      <c r="E49" s="98" t="s">
        <v>186</v>
      </c>
    </row>
    <row r="50" spans="1:5" s="261" customFormat="1" ht="21">
      <c r="A50" s="95"/>
      <c r="B50" s="96" t="s">
        <v>84</v>
      </c>
      <c r="C50" s="95" t="s">
        <v>85</v>
      </c>
      <c r="D50" s="97" t="s">
        <v>86</v>
      </c>
      <c r="E50" s="98" t="s">
        <v>87</v>
      </c>
    </row>
    <row r="51" spans="1:3" s="261" customFormat="1" ht="17.25">
      <c r="A51" s="95"/>
      <c r="B51" s="95"/>
      <c r="C51" s="95"/>
    </row>
    <row r="52" spans="1:3" ht="17.25">
      <c r="A52" s="95"/>
      <c r="B52" s="95"/>
      <c r="C52" s="95"/>
    </row>
  </sheetData>
  <sheetProtection/>
  <mergeCells count="7">
    <mergeCell ref="A46:C46"/>
    <mergeCell ref="A1:E1"/>
    <mergeCell ref="A2:E2"/>
    <mergeCell ref="A3:E3"/>
    <mergeCell ref="D4:E4"/>
    <mergeCell ref="A5:E5"/>
    <mergeCell ref="A6:E6"/>
  </mergeCells>
  <printOptions/>
  <pageMargins left="0.27" right="0.2" top="0.33" bottom="0.39" header="0.2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PageLayoutView="0" workbookViewId="0" topLeftCell="B49">
      <selection activeCell="L28" sqref="L28:N57"/>
    </sheetView>
  </sheetViews>
  <sheetFormatPr defaultColWidth="9.140625" defaultRowHeight="24.75" customHeight="1"/>
  <cols>
    <col min="1" max="1" width="6.140625" style="0" customWidth="1"/>
    <col min="2" max="2" width="30.00390625" style="0" customWidth="1"/>
    <col min="3" max="3" width="4.7109375" style="0" customWidth="1"/>
    <col min="4" max="5" width="2.57421875" style="0" customWidth="1"/>
    <col min="6" max="7" width="2.28125" style="0" customWidth="1"/>
    <col min="8" max="8" width="2.421875" style="0" customWidth="1"/>
    <col min="9" max="9" width="6.28125" style="0" customWidth="1"/>
    <col min="10" max="10" width="8.421875" style="0" customWidth="1"/>
    <col min="11" max="11" width="16.8515625" style="0" customWidth="1"/>
    <col min="12" max="12" width="5.28125" style="0" customWidth="1"/>
    <col min="13" max="13" width="8.00390625" style="0" customWidth="1"/>
    <col min="14" max="14" width="13.57421875" style="0" customWidth="1"/>
    <col min="15" max="15" width="5.8515625" style="0" customWidth="1"/>
    <col min="16" max="16" width="6.8515625" style="0" customWidth="1"/>
    <col min="17" max="17" width="15.28125" style="0" customWidth="1"/>
    <col min="18" max="18" width="6.8515625" style="0" customWidth="1"/>
    <col min="19" max="19" width="7.57421875" style="0" customWidth="1"/>
    <col min="20" max="20" width="14.00390625" style="0" customWidth="1"/>
    <col min="21" max="21" width="3.8515625" style="0" customWidth="1"/>
    <col min="22" max="22" width="17.140625" style="0" customWidth="1"/>
  </cols>
  <sheetData>
    <row r="1" spans="1:25" s="160" customFormat="1" ht="24" customHeight="1">
      <c r="A1" s="321" t="s">
        <v>20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159"/>
      <c r="W1" s="159"/>
      <c r="X1" s="159"/>
      <c r="Y1" s="159"/>
    </row>
    <row r="2" spans="1:21" ht="19.5" customHeight="1">
      <c r="A2" s="322" t="s">
        <v>91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</row>
    <row r="3" spans="1:21" ht="19.5" customHeight="1">
      <c r="A3" s="323" t="s">
        <v>92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</row>
    <row r="4" spans="1:21" ht="19.5" customHeight="1">
      <c r="A4" s="324" t="s">
        <v>131</v>
      </c>
      <c r="B4" s="324"/>
      <c r="C4" s="115"/>
      <c r="D4" s="115"/>
      <c r="E4" s="115"/>
      <c r="F4" s="115"/>
      <c r="G4" s="115"/>
      <c r="H4" s="115"/>
      <c r="I4" s="115" t="s">
        <v>93</v>
      </c>
      <c r="J4" s="115"/>
      <c r="K4" s="161" t="s">
        <v>132</v>
      </c>
      <c r="L4" s="116"/>
      <c r="M4" s="116"/>
      <c r="N4" s="116"/>
      <c r="O4" s="117" t="s">
        <v>94</v>
      </c>
      <c r="P4" s="117"/>
      <c r="Q4" s="115"/>
      <c r="R4" s="161" t="s">
        <v>132</v>
      </c>
      <c r="T4" s="115"/>
      <c r="U4" s="115"/>
    </row>
    <row r="5" spans="1:21" ht="16.5" customHeight="1">
      <c r="A5" s="118" t="s">
        <v>183</v>
      </c>
      <c r="B5" s="115"/>
      <c r="C5" s="115"/>
      <c r="D5" s="115"/>
      <c r="E5" s="115"/>
      <c r="F5" s="115"/>
      <c r="G5" s="115"/>
      <c r="H5" s="115"/>
      <c r="I5" s="115" t="s">
        <v>129</v>
      </c>
      <c r="J5" s="115"/>
      <c r="L5" s="161"/>
      <c r="M5" s="116"/>
      <c r="N5" s="116"/>
      <c r="O5" s="120" t="s">
        <v>95</v>
      </c>
      <c r="P5" s="120"/>
      <c r="Q5" s="115"/>
      <c r="R5" s="161"/>
      <c r="S5" s="119"/>
      <c r="T5" s="115"/>
      <c r="U5" s="115"/>
    </row>
    <row r="6" spans="1:21" ht="14.25" customHeight="1">
      <c r="A6" s="115" t="s">
        <v>96</v>
      </c>
      <c r="B6" s="115"/>
      <c r="C6" s="115"/>
      <c r="D6" s="115"/>
      <c r="E6" s="115"/>
      <c r="F6" s="115"/>
      <c r="G6" s="115"/>
      <c r="H6" s="115"/>
      <c r="I6" s="115" t="s">
        <v>97</v>
      </c>
      <c r="J6" s="115"/>
      <c r="L6" s="121"/>
      <c r="M6" s="121"/>
      <c r="N6" s="121"/>
      <c r="O6" s="120" t="s">
        <v>98</v>
      </c>
      <c r="P6" s="120"/>
      <c r="Q6" s="115"/>
      <c r="T6" s="115"/>
      <c r="U6" s="115"/>
    </row>
    <row r="7" spans="1:21" ht="13.5" customHeight="1">
      <c r="A7" s="115" t="s">
        <v>99</v>
      </c>
      <c r="B7" s="115"/>
      <c r="C7" s="115"/>
      <c r="D7" s="115"/>
      <c r="E7" s="115"/>
      <c r="F7" s="115"/>
      <c r="G7" s="115"/>
      <c r="H7" s="115"/>
      <c r="I7" s="115" t="s">
        <v>100</v>
      </c>
      <c r="J7" s="115"/>
      <c r="L7" s="116"/>
      <c r="M7" s="116"/>
      <c r="N7" s="116"/>
      <c r="O7" s="120" t="s">
        <v>101</v>
      </c>
      <c r="P7" s="120"/>
      <c r="Q7" s="115"/>
      <c r="T7" s="115"/>
      <c r="U7" s="115"/>
    </row>
    <row r="8" spans="1:21" ht="14.25" customHeight="1">
      <c r="A8" s="115" t="s">
        <v>102</v>
      </c>
      <c r="B8" s="115"/>
      <c r="C8" s="115"/>
      <c r="D8" s="115"/>
      <c r="E8" s="115"/>
      <c r="F8" s="115"/>
      <c r="G8" s="115"/>
      <c r="H8" s="115"/>
      <c r="I8" s="115" t="s">
        <v>103</v>
      </c>
      <c r="J8" s="115"/>
      <c r="L8" s="116"/>
      <c r="M8" s="116"/>
      <c r="N8" s="116"/>
      <c r="O8" s="120" t="s">
        <v>104</v>
      </c>
      <c r="P8" s="120"/>
      <c r="Q8" s="115"/>
      <c r="T8" s="115"/>
      <c r="U8" s="115"/>
    </row>
    <row r="9" spans="1:21" ht="12.75" customHeight="1">
      <c r="A9" s="115" t="s">
        <v>105</v>
      </c>
      <c r="B9" s="115"/>
      <c r="C9" s="115"/>
      <c r="D9" s="115"/>
      <c r="E9" s="115"/>
      <c r="F9" s="115"/>
      <c r="G9" s="115"/>
      <c r="H9" s="115"/>
      <c r="I9" s="115" t="s">
        <v>106</v>
      </c>
      <c r="J9" s="115"/>
      <c r="L9" s="327"/>
      <c r="M9" s="327"/>
      <c r="N9" s="116"/>
      <c r="O9" s="120" t="s">
        <v>107</v>
      </c>
      <c r="P9" s="120"/>
      <c r="Q9" s="115"/>
      <c r="R9" s="328"/>
      <c r="S9" s="328"/>
      <c r="T9" s="115"/>
      <c r="U9" s="115"/>
    </row>
    <row r="10" spans="1:21" ht="15" customHeight="1">
      <c r="A10" s="115" t="s">
        <v>108</v>
      </c>
      <c r="B10" s="115"/>
      <c r="C10" s="115"/>
      <c r="D10" s="115"/>
      <c r="E10" s="115"/>
      <c r="F10" s="115"/>
      <c r="G10" s="115"/>
      <c r="H10" s="115"/>
      <c r="I10" s="115" t="s">
        <v>109</v>
      </c>
      <c r="J10" s="115"/>
      <c r="L10" s="116"/>
      <c r="M10" s="122"/>
      <c r="N10" s="116"/>
      <c r="O10" s="120" t="s">
        <v>110</v>
      </c>
      <c r="P10" s="120"/>
      <c r="Q10" s="115"/>
      <c r="T10" s="115"/>
      <c r="U10" s="115"/>
    </row>
    <row r="11" spans="1:21" ht="14.25" customHeight="1">
      <c r="A11" s="115" t="s">
        <v>111</v>
      </c>
      <c r="B11" s="115"/>
      <c r="C11" s="115"/>
      <c r="D11" s="115"/>
      <c r="E11" s="115"/>
      <c r="F11" s="115"/>
      <c r="G11" s="115"/>
      <c r="H11" s="115"/>
      <c r="I11" s="115"/>
      <c r="J11" s="115"/>
      <c r="L11" s="116"/>
      <c r="M11" s="116"/>
      <c r="N11" s="116"/>
      <c r="O11" s="120" t="s">
        <v>95</v>
      </c>
      <c r="P11" s="120"/>
      <c r="Q11" s="115"/>
      <c r="R11" s="161" t="s">
        <v>132</v>
      </c>
      <c r="T11" s="115"/>
      <c r="U11" s="115"/>
    </row>
    <row r="12" spans="1:21" ht="15.75" customHeight="1">
      <c r="A12" s="325" t="s">
        <v>130</v>
      </c>
      <c r="B12" s="325"/>
      <c r="C12" s="115"/>
      <c r="D12" s="115"/>
      <c r="E12" s="115"/>
      <c r="F12" s="115"/>
      <c r="G12" s="115"/>
      <c r="H12" s="115"/>
      <c r="I12" s="115"/>
      <c r="J12" s="115"/>
      <c r="L12" s="116"/>
      <c r="M12" s="116"/>
      <c r="N12" s="116"/>
      <c r="O12" s="123"/>
      <c r="P12" s="123"/>
      <c r="Q12" s="124" t="s">
        <v>112</v>
      </c>
      <c r="U12" s="124"/>
    </row>
    <row r="13" spans="1:21" ht="21" customHeight="1">
      <c r="A13" s="326" t="s">
        <v>188</v>
      </c>
      <c r="B13" s="326"/>
      <c r="C13" s="326"/>
      <c r="D13" s="126" t="s">
        <v>113</v>
      </c>
      <c r="E13" s="125"/>
      <c r="F13" s="125"/>
      <c r="G13" s="125"/>
      <c r="H13" s="125"/>
      <c r="I13" s="127" t="s">
        <v>114</v>
      </c>
      <c r="J13" s="127"/>
      <c r="K13" s="160"/>
      <c r="L13" s="128"/>
      <c r="M13" s="128"/>
      <c r="N13" s="129"/>
      <c r="O13" s="130"/>
      <c r="P13" s="131"/>
      <c r="Q13" s="132" t="s">
        <v>115</v>
      </c>
      <c r="U13" s="130"/>
    </row>
    <row r="14" spans="1:21" ht="27.75" customHeight="1">
      <c r="A14" s="310" t="s">
        <v>116</v>
      </c>
      <c r="B14" s="317" t="s">
        <v>117</v>
      </c>
      <c r="C14" s="310" t="s">
        <v>47</v>
      </c>
      <c r="D14" s="318" t="s">
        <v>48</v>
      </c>
      <c r="E14" s="318"/>
      <c r="F14" s="318"/>
      <c r="G14" s="319" t="s">
        <v>118</v>
      </c>
      <c r="H14" s="318"/>
      <c r="I14" s="320" t="s">
        <v>134</v>
      </c>
      <c r="J14" s="320"/>
      <c r="K14" s="310"/>
      <c r="L14" s="309" t="s">
        <v>119</v>
      </c>
      <c r="M14" s="309"/>
      <c r="N14" s="309"/>
      <c r="O14" s="310" t="s">
        <v>120</v>
      </c>
      <c r="P14" s="310"/>
      <c r="Q14" s="310"/>
      <c r="R14" s="310" t="s">
        <v>121</v>
      </c>
      <c r="S14" s="310"/>
      <c r="T14" s="310"/>
      <c r="U14" s="53" t="s">
        <v>122</v>
      </c>
    </row>
    <row r="15" spans="1:21" ht="22.5" customHeight="1">
      <c r="A15" s="310"/>
      <c r="B15" s="317"/>
      <c r="C15" s="310"/>
      <c r="D15" s="52" t="s">
        <v>50</v>
      </c>
      <c r="E15" s="52" t="s">
        <v>51</v>
      </c>
      <c r="F15" s="52" t="s">
        <v>1</v>
      </c>
      <c r="G15" s="52" t="s">
        <v>123</v>
      </c>
      <c r="H15" s="52" t="s">
        <v>124</v>
      </c>
      <c r="I15" s="53" t="s">
        <v>52</v>
      </c>
      <c r="J15" s="53" t="s">
        <v>53</v>
      </c>
      <c r="K15" s="53" t="s">
        <v>2</v>
      </c>
      <c r="L15" s="133" t="s">
        <v>52</v>
      </c>
      <c r="M15" s="133" t="s">
        <v>1</v>
      </c>
      <c r="N15" s="133" t="s">
        <v>2</v>
      </c>
      <c r="O15" s="53" t="s">
        <v>52</v>
      </c>
      <c r="P15" s="53" t="str">
        <f>J15</f>
        <v>ef/ -j:t'ut vfBfGg d]=6=_</v>
      </c>
      <c r="Q15" s="53" t="s">
        <v>2</v>
      </c>
      <c r="R15" s="53" t="s">
        <v>52</v>
      </c>
      <c r="S15" s="53" t="str">
        <f>J15</f>
        <v>ef/ -j:t'ut vfBfGg d]=6=_</v>
      </c>
      <c r="T15" s="53" t="s">
        <v>2</v>
      </c>
      <c r="U15" s="53"/>
    </row>
    <row r="16" spans="1:21" s="160" customFormat="1" ht="12.75" customHeight="1">
      <c r="A16" s="165">
        <v>1</v>
      </c>
      <c r="B16" s="165">
        <v>2</v>
      </c>
      <c r="C16" s="165">
        <v>3</v>
      </c>
      <c r="D16" s="165"/>
      <c r="E16" s="165"/>
      <c r="F16" s="165"/>
      <c r="G16" s="165"/>
      <c r="H16" s="165"/>
      <c r="I16" s="165">
        <v>4</v>
      </c>
      <c r="J16" s="165"/>
      <c r="K16" s="165">
        <v>5</v>
      </c>
      <c r="L16" s="166">
        <v>6</v>
      </c>
      <c r="M16" s="166"/>
      <c r="N16" s="166">
        <v>7</v>
      </c>
      <c r="O16" s="165">
        <v>8</v>
      </c>
      <c r="P16" s="165"/>
      <c r="Q16" s="165">
        <v>9</v>
      </c>
      <c r="R16" s="165">
        <v>10</v>
      </c>
      <c r="S16" s="165"/>
      <c r="T16" s="165">
        <v>11</v>
      </c>
      <c r="U16" s="165">
        <v>12</v>
      </c>
    </row>
    <row r="17" spans="1:21" ht="33" customHeight="1">
      <c r="A17" s="165">
        <v>1</v>
      </c>
      <c r="B17" s="276" t="s">
        <v>125</v>
      </c>
      <c r="C17" s="277"/>
      <c r="D17" s="277"/>
      <c r="E17" s="277"/>
      <c r="F17" s="277"/>
      <c r="G17" s="277"/>
      <c r="H17" s="134"/>
      <c r="I17" s="134"/>
      <c r="J17" s="134"/>
      <c r="K17" s="134"/>
      <c r="L17" s="135"/>
      <c r="M17" s="135"/>
      <c r="N17" s="136"/>
      <c r="O17" s="134"/>
      <c r="P17" s="134"/>
      <c r="Q17" s="137"/>
      <c r="R17" s="134"/>
      <c r="S17" s="134"/>
      <c r="T17" s="134"/>
      <c r="U17" s="134"/>
    </row>
    <row r="18" spans="1:22" ht="21.75" customHeight="1">
      <c r="A18" s="165">
        <v>1</v>
      </c>
      <c r="B18" s="138" t="s">
        <v>133</v>
      </c>
      <c r="C18" s="139" t="s">
        <v>5</v>
      </c>
      <c r="D18" s="53"/>
      <c r="E18" s="53"/>
      <c r="F18" s="53"/>
      <c r="G18" s="53"/>
      <c r="H18" s="53"/>
      <c r="I18" s="167">
        <f>'[1]Sheet1'!$A$22</f>
        <v>19</v>
      </c>
      <c r="J18" s="168">
        <f>K18*100/K26</f>
        <v>7.138948295383067</v>
      </c>
      <c r="K18" s="169">
        <f>'anudan badfad'!D37</f>
        <v>2269900</v>
      </c>
      <c r="L18" s="170">
        <f aca="true" t="shared" si="0" ref="L18:L25">I18</f>
        <v>19</v>
      </c>
      <c r="M18" s="171">
        <f>N18*100/K26</f>
        <v>1.5725248458925651</v>
      </c>
      <c r="N18" s="172">
        <v>500000</v>
      </c>
      <c r="O18" s="167">
        <f aca="true" t="shared" si="1" ref="O18:O26">L18</f>
        <v>19</v>
      </c>
      <c r="P18" s="173">
        <f>Q18*100/K26</f>
        <v>3.459554660963643</v>
      </c>
      <c r="Q18" s="169">
        <v>1100000</v>
      </c>
      <c r="R18" s="170">
        <v>19</v>
      </c>
      <c r="S18" s="171">
        <f>T18*100/K26</f>
        <v>2.106868788526859</v>
      </c>
      <c r="T18" s="174">
        <f aca="true" t="shared" si="2" ref="T18:T23">K18-N18-Q18</f>
        <v>669900</v>
      </c>
      <c r="U18" s="165"/>
      <c r="V18" s="175">
        <f aca="true" t="shared" si="3" ref="V18:V25">N18+Q18+T18</f>
        <v>2269900</v>
      </c>
    </row>
    <row r="19" spans="1:22" ht="21.75" customHeight="1">
      <c r="A19" s="165">
        <v>2</v>
      </c>
      <c r="B19" s="138" t="s">
        <v>42</v>
      </c>
      <c r="C19" s="139" t="str">
        <f aca="true" t="shared" si="4" ref="C19:C25">C18</f>
        <v>uf]6f</v>
      </c>
      <c r="D19" s="53"/>
      <c r="E19" s="53"/>
      <c r="F19" s="53"/>
      <c r="G19" s="53"/>
      <c r="H19" s="53"/>
      <c r="I19" s="167">
        <f>'[1]Sheet2'!$A$41</f>
        <v>37</v>
      </c>
      <c r="J19" s="168">
        <f>K19*100/K26</f>
        <v>7.138948295383067</v>
      </c>
      <c r="K19" s="169">
        <f>'anudan badfad'!D38</f>
        <v>2269900</v>
      </c>
      <c r="L19" s="170">
        <f t="shared" si="0"/>
        <v>37</v>
      </c>
      <c r="M19" s="171">
        <f>N19*100/K26</f>
        <v>1.5725248458925651</v>
      </c>
      <c r="N19" s="172">
        <v>500000</v>
      </c>
      <c r="O19" s="167">
        <f t="shared" si="1"/>
        <v>37</v>
      </c>
      <c r="P19" s="173">
        <f>Q19*100/K26</f>
        <v>3.459554660963643</v>
      </c>
      <c r="Q19" s="169">
        <v>1100000</v>
      </c>
      <c r="R19" s="170">
        <v>37</v>
      </c>
      <c r="S19" s="171">
        <f>T19*100/K26</f>
        <v>2.106868788526859</v>
      </c>
      <c r="T19" s="174">
        <f t="shared" si="2"/>
        <v>669900</v>
      </c>
      <c r="U19" s="165"/>
      <c r="V19" s="175">
        <f t="shared" si="3"/>
        <v>2269900</v>
      </c>
    </row>
    <row r="20" spans="1:22" ht="39" customHeight="1">
      <c r="A20" s="165">
        <v>3</v>
      </c>
      <c r="B20" s="138" t="s">
        <v>43</v>
      </c>
      <c r="C20" s="139" t="str">
        <f t="shared" si="4"/>
        <v>uf]6f</v>
      </c>
      <c r="D20" s="53"/>
      <c r="E20" s="53"/>
      <c r="F20" s="53"/>
      <c r="G20" s="53"/>
      <c r="H20" s="53"/>
      <c r="I20" s="167">
        <v>54</v>
      </c>
      <c r="J20" s="168">
        <f>K20*100/K26</f>
        <v>10.7084224430746</v>
      </c>
      <c r="K20" s="169">
        <f>'anudan badfad'!D39</f>
        <v>3404850</v>
      </c>
      <c r="L20" s="170">
        <f t="shared" si="0"/>
        <v>54</v>
      </c>
      <c r="M20" s="171">
        <f>N20*100/K26</f>
        <v>1.887029815071078</v>
      </c>
      <c r="N20" s="172">
        <v>600000</v>
      </c>
      <c r="O20" s="167">
        <f t="shared" si="1"/>
        <v>54</v>
      </c>
      <c r="P20" s="173">
        <f>Q20*100/K26</f>
        <v>6.2900993835702605</v>
      </c>
      <c r="Q20" s="169">
        <v>2000000</v>
      </c>
      <c r="R20" s="170">
        <v>54</v>
      </c>
      <c r="S20" s="171">
        <f>T20*100/K26</f>
        <v>2.531293244433262</v>
      </c>
      <c r="T20" s="174">
        <f t="shared" si="2"/>
        <v>804850</v>
      </c>
      <c r="U20" s="165"/>
      <c r="V20" s="175">
        <f t="shared" si="3"/>
        <v>3404850</v>
      </c>
    </row>
    <row r="21" spans="1:22" ht="21.75" customHeight="1">
      <c r="A21" s="165">
        <v>4</v>
      </c>
      <c r="B21" s="138" t="s">
        <v>22</v>
      </c>
      <c r="C21" s="139" t="str">
        <f t="shared" si="4"/>
        <v>uf]6f</v>
      </c>
      <c r="D21" s="53"/>
      <c r="E21" s="53"/>
      <c r="F21" s="53"/>
      <c r="G21" s="53"/>
      <c r="H21" s="53"/>
      <c r="I21" s="167">
        <v>48</v>
      </c>
      <c r="J21" s="168">
        <f>K21*100/K26</f>
        <v>17.297773304818215</v>
      </c>
      <c r="K21" s="169">
        <f>'anudan badfad'!D40</f>
        <v>5500000</v>
      </c>
      <c r="L21" s="170">
        <f t="shared" si="0"/>
        <v>48</v>
      </c>
      <c r="M21" s="171">
        <f>N21*100/K26</f>
        <v>2.201534784249591</v>
      </c>
      <c r="N21" s="172">
        <v>700000</v>
      </c>
      <c r="O21" s="167">
        <f t="shared" si="1"/>
        <v>48</v>
      </c>
      <c r="P21" s="173">
        <f>Q21*100/K26</f>
        <v>12.580198767140521</v>
      </c>
      <c r="Q21" s="169">
        <v>4000000</v>
      </c>
      <c r="R21" s="170">
        <v>48</v>
      </c>
      <c r="S21" s="171">
        <f>T21*100/K26</f>
        <v>2.516039753428104</v>
      </c>
      <c r="T21" s="174">
        <f t="shared" si="2"/>
        <v>800000</v>
      </c>
      <c r="U21" s="165"/>
      <c r="V21" s="175">
        <f t="shared" si="3"/>
        <v>5500000</v>
      </c>
    </row>
    <row r="22" spans="1:22" ht="30" customHeight="1">
      <c r="A22" s="165">
        <v>5</v>
      </c>
      <c r="B22" s="138" t="s">
        <v>23</v>
      </c>
      <c r="C22" s="139" t="str">
        <f t="shared" si="4"/>
        <v>uf]6f</v>
      </c>
      <c r="D22" s="53"/>
      <c r="E22" s="53"/>
      <c r="F22" s="53"/>
      <c r="G22" s="53"/>
      <c r="H22" s="53"/>
      <c r="I22" s="167">
        <f>'[1]Sheet5'!$A$67</f>
        <v>63</v>
      </c>
      <c r="J22" s="168">
        <f>K22*100/K26</f>
        <v>29.10539061517172</v>
      </c>
      <c r="K22" s="169">
        <f>'anudan badfad'!D41</f>
        <v>9254350</v>
      </c>
      <c r="L22" s="170">
        <f t="shared" si="0"/>
        <v>63</v>
      </c>
      <c r="M22" s="171">
        <f>N22*100/K26</f>
        <v>2.516039753428104</v>
      </c>
      <c r="N22" s="172">
        <v>800000</v>
      </c>
      <c r="O22" s="167">
        <f t="shared" si="1"/>
        <v>63</v>
      </c>
      <c r="P22" s="173">
        <f>Q22*100/K26</f>
        <v>18.87029815071078</v>
      </c>
      <c r="Q22" s="169">
        <v>6000000</v>
      </c>
      <c r="R22" s="170">
        <v>63</v>
      </c>
      <c r="S22" s="171">
        <f>T22*100/K26</f>
        <v>7.719052711032834</v>
      </c>
      <c r="T22" s="174">
        <f t="shared" si="2"/>
        <v>2454350</v>
      </c>
      <c r="U22" s="165"/>
      <c r="V22" s="175">
        <f t="shared" si="3"/>
        <v>9254350</v>
      </c>
    </row>
    <row r="23" spans="1:22" ht="21.75" customHeight="1">
      <c r="A23" s="165">
        <v>6</v>
      </c>
      <c r="B23" s="138" t="s">
        <v>26</v>
      </c>
      <c r="C23" s="139" t="str">
        <f t="shared" si="4"/>
        <v>uf]6f</v>
      </c>
      <c r="D23" s="53"/>
      <c r="E23" s="53"/>
      <c r="F23" s="53"/>
      <c r="G23" s="53"/>
      <c r="H23" s="53"/>
      <c r="I23" s="167">
        <v>1</v>
      </c>
      <c r="J23" s="168">
        <f>K23*100/K26</f>
        <v>18.87029815071078</v>
      </c>
      <c r="K23" s="169">
        <v>6000000</v>
      </c>
      <c r="L23" s="170">
        <f t="shared" si="0"/>
        <v>1</v>
      </c>
      <c r="M23" s="171">
        <f>N23*100/K26</f>
        <v>0.09435149075355391</v>
      </c>
      <c r="N23" s="172">
        <v>30000</v>
      </c>
      <c r="O23" s="167">
        <f t="shared" si="1"/>
        <v>1</v>
      </c>
      <c r="P23" s="173">
        <f>Q23*100/K26</f>
        <v>18.775946659957228</v>
      </c>
      <c r="Q23" s="169">
        <f>K23-N23</f>
        <v>5970000</v>
      </c>
      <c r="R23" s="170">
        <v>1</v>
      </c>
      <c r="S23" s="171">
        <f>T23*100/K26</f>
        <v>0</v>
      </c>
      <c r="T23" s="174">
        <f t="shared" si="2"/>
        <v>0</v>
      </c>
      <c r="U23" s="165"/>
      <c r="V23" s="175">
        <f t="shared" si="3"/>
        <v>6000000</v>
      </c>
    </row>
    <row r="24" spans="1:22" ht="21.75" customHeight="1">
      <c r="A24" s="165">
        <v>7</v>
      </c>
      <c r="B24" s="138" t="s">
        <v>185</v>
      </c>
      <c r="C24" s="139" t="str">
        <f t="shared" si="4"/>
        <v>uf]6f</v>
      </c>
      <c r="D24" s="53"/>
      <c r="E24" s="53"/>
      <c r="F24" s="53"/>
      <c r="G24" s="53"/>
      <c r="H24" s="53"/>
      <c r="I24" s="167">
        <v>1</v>
      </c>
      <c r="J24" s="168">
        <f>K24/K26*100</f>
        <v>6.123411749905649</v>
      </c>
      <c r="K24" s="169">
        <v>1947000</v>
      </c>
      <c r="L24" s="170">
        <f t="shared" si="0"/>
        <v>1</v>
      </c>
      <c r="M24" s="171">
        <v>0</v>
      </c>
      <c r="N24" s="172">
        <v>0</v>
      </c>
      <c r="O24" s="167">
        <f t="shared" si="1"/>
        <v>1</v>
      </c>
      <c r="P24" s="173">
        <f>Q24/K26*100</f>
        <v>3.1450496917851303</v>
      </c>
      <c r="Q24" s="169">
        <v>1000000</v>
      </c>
      <c r="R24" s="170">
        <v>1</v>
      </c>
      <c r="S24" s="171">
        <f>T24/K26*100</f>
        <v>2.9783620581205184</v>
      </c>
      <c r="T24" s="174">
        <v>947000</v>
      </c>
      <c r="U24" s="165"/>
      <c r="V24" s="175">
        <f t="shared" si="3"/>
        <v>1947000</v>
      </c>
    </row>
    <row r="25" spans="1:22" ht="21.75" customHeight="1">
      <c r="A25" s="165">
        <v>8</v>
      </c>
      <c r="B25" s="138" t="s">
        <v>27</v>
      </c>
      <c r="C25" s="139" t="str">
        <f t="shared" si="4"/>
        <v>uf]6f</v>
      </c>
      <c r="D25" s="53"/>
      <c r="E25" s="53"/>
      <c r="F25" s="53"/>
      <c r="G25" s="53"/>
      <c r="H25" s="53"/>
      <c r="I25" s="167">
        <v>1</v>
      </c>
      <c r="J25" s="168">
        <f>K25/K26*100</f>
        <v>3.6168071455529</v>
      </c>
      <c r="K25" s="169">
        <v>1150000</v>
      </c>
      <c r="L25" s="170">
        <f t="shared" si="0"/>
        <v>1</v>
      </c>
      <c r="M25" s="171">
        <v>0</v>
      </c>
      <c r="N25" s="172">
        <v>0</v>
      </c>
      <c r="O25" s="167">
        <f t="shared" si="1"/>
        <v>1</v>
      </c>
      <c r="P25" s="173">
        <f>Q25/K26*100</f>
        <v>1.5725248458925651</v>
      </c>
      <c r="Q25" s="169">
        <v>500000</v>
      </c>
      <c r="R25" s="170">
        <v>1</v>
      </c>
      <c r="S25" s="171">
        <f>T25/K26*100</f>
        <v>2.0442822996603347</v>
      </c>
      <c r="T25" s="174">
        <v>650000</v>
      </c>
      <c r="U25" s="165"/>
      <c r="V25" s="175">
        <f t="shared" si="3"/>
        <v>1150000</v>
      </c>
    </row>
    <row r="26" spans="1:22" s="38" customFormat="1" ht="21.75" customHeight="1">
      <c r="A26" s="162"/>
      <c r="B26" s="145" t="s">
        <v>28</v>
      </c>
      <c r="C26" s="163"/>
      <c r="D26" s="164"/>
      <c r="E26" s="164"/>
      <c r="F26" s="164"/>
      <c r="G26" s="164"/>
      <c r="H26" s="164"/>
      <c r="I26" s="176">
        <f aca="true" t="shared" si="5" ref="I26:N26">SUM(I18:I25)</f>
        <v>224</v>
      </c>
      <c r="J26" s="186">
        <f t="shared" si="5"/>
        <v>100</v>
      </c>
      <c r="K26" s="177">
        <f t="shared" si="5"/>
        <v>31796000</v>
      </c>
      <c r="L26" s="178">
        <f t="shared" si="5"/>
        <v>224</v>
      </c>
      <c r="M26" s="177">
        <f t="shared" si="5"/>
        <v>9.844005535287458</v>
      </c>
      <c r="N26" s="177">
        <f t="shared" si="5"/>
        <v>3130000</v>
      </c>
      <c r="O26" s="178">
        <f t="shared" si="1"/>
        <v>224</v>
      </c>
      <c r="P26" s="177">
        <f>SUM(P18:P25)</f>
        <v>68.15322682098376</v>
      </c>
      <c r="Q26" s="177">
        <f>SUM(Q18:Q25)</f>
        <v>21670000</v>
      </c>
      <c r="R26" s="178">
        <f>SUM(R18:R25)</f>
        <v>224</v>
      </c>
      <c r="S26" s="177">
        <f>SUM(S18:S25)</f>
        <v>22.00276764372877</v>
      </c>
      <c r="T26" s="177">
        <f>SUM(T18:T25)</f>
        <v>6996000</v>
      </c>
      <c r="U26" s="179"/>
      <c r="V26" s="180">
        <f>SUM(V18:V25)</f>
        <v>31796000</v>
      </c>
    </row>
    <row r="27" spans="1:22" ht="31.5" customHeight="1">
      <c r="A27" s="51"/>
      <c r="B27" s="311" t="s">
        <v>125</v>
      </c>
      <c r="C27" s="312"/>
      <c r="D27" s="312"/>
      <c r="E27" s="312"/>
      <c r="F27" s="312"/>
      <c r="G27" s="312"/>
      <c r="H27" s="313"/>
      <c r="I27" s="140"/>
      <c r="J27" s="141"/>
      <c r="K27" s="142"/>
      <c r="L27" s="143"/>
      <c r="M27" s="143"/>
      <c r="N27" s="143"/>
      <c r="O27" s="140"/>
      <c r="P27" s="144"/>
      <c r="Q27" s="242"/>
      <c r="R27" s="140"/>
      <c r="S27" s="141"/>
      <c r="T27" s="142"/>
      <c r="U27" s="51"/>
      <c r="V27" s="273"/>
    </row>
    <row r="28" spans="1:22" ht="21.75" customHeight="1">
      <c r="A28" s="51">
        <v>1</v>
      </c>
      <c r="B28" s="92" t="s">
        <v>137</v>
      </c>
      <c r="C28" s="167" t="s">
        <v>30</v>
      </c>
      <c r="D28" s="134"/>
      <c r="E28" s="134"/>
      <c r="F28" s="134"/>
      <c r="G28" s="134"/>
      <c r="H28" s="134"/>
      <c r="I28" s="185">
        <v>13</v>
      </c>
      <c r="J28" s="168">
        <f>K28/K56*100</f>
        <v>21.73913043478261</v>
      </c>
      <c r="K28" s="222">
        <v>1000000</v>
      </c>
      <c r="L28" s="170">
        <v>5</v>
      </c>
      <c r="M28" s="170">
        <f>N28/4600000*100</f>
        <v>8.695652173913043</v>
      </c>
      <c r="N28" s="170">
        <v>400000</v>
      </c>
      <c r="O28" s="167">
        <v>4</v>
      </c>
      <c r="P28" s="173">
        <f>Q28/4600000*100</f>
        <v>6.521739130434782</v>
      </c>
      <c r="Q28" s="167">
        <v>300000</v>
      </c>
      <c r="R28" s="167">
        <v>4</v>
      </c>
      <c r="S28" s="168">
        <f aca="true" t="shared" si="6" ref="S28:S34">T28/4600000*100</f>
        <v>6.521739130434782</v>
      </c>
      <c r="T28" s="168">
        <v>300000</v>
      </c>
      <c r="U28" s="51"/>
      <c r="V28" s="228">
        <f aca="true" t="shared" si="7" ref="V28:V34">N28+Q28+T28</f>
        <v>1000000</v>
      </c>
    </row>
    <row r="29" spans="1:22" ht="21.75" customHeight="1">
      <c r="A29" s="51">
        <v>2</v>
      </c>
      <c r="B29" s="92" t="s">
        <v>73</v>
      </c>
      <c r="C29" s="167" t="s">
        <v>30</v>
      </c>
      <c r="D29" s="134"/>
      <c r="E29" s="134"/>
      <c r="F29" s="134"/>
      <c r="G29" s="134"/>
      <c r="H29" s="134"/>
      <c r="I29" s="185">
        <v>12</v>
      </c>
      <c r="J29" s="168">
        <f aca="true" t="shared" si="8" ref="J29:J55">K29/4600000*100</f>
        <v>1.9130434782608694</v>
      </c>
      <c r="K29" s="222">
        <v>88000</v>
      </c>
      <c r="L29" s="170">
        <v>4</v>
      </c>
      <c r="M29" s="170">
        <f>N29/4600000*100</f>
        <v>0.6376811594202898</v>
      </c>
      <c r="N29" s="170">
        <f>K29/12*4</f>
        <v>29333.333333333332</v>
      </c>
      <c r="O29" s="167">
        <v>4</v>
      </c>
      <c r="P29" s="173">
        <f>Q29/4600000*100</f>
        <v>0.6376811594202898</v>
      </c>
      <c r="Q29" s="171">
        <f>K29/3</f>
        <v>29333.333333333332</v>
      </c>
      <c r="R29" s="167">
        <v>4</v>
      </c>
      <c r="S29" s="170">
        <f t="shared" si="6"/>
        <v>0.6376811594202898</v>
      </c>
      <c r="T29" s="170">
        <v>29333.333333333332</v>
      </c>
      <c r="U29" s="51"/>
      <c r="V29" s="228">
        <f t="shared" si="7"/>
        <v>88000</v>
      </c>
    </row>
    <row r="30" spans="1:22" ht="21.75" customHeight="1">
      <c r="A30" s="51">
        <v>3</v>
      </c>
      <c r="B30" s="92" t="s">
        <v>138</v>
      </c>
      <c r="C30" s="167" t="s">
        <v>30</v>
      </c>
      <c r="D30" s="134"/>
      <c r="E30" s="134"/>
      <c r="F30" s="134"/>
      <c r="G30" s="134"/>
      <c r="H30" s="134"/>
      <c r="I30" s="185">
        <v>12</v>
      </c>
      <c r="J30" s="168">
        <f t="shared" si="8"/>
        <v>0.5217391304347827</v>
      </c>
      <c r="K30" s="222">
        <v>24000</v>
      </c>
      <c r="L30" s="170">
        <v>4</v>
      </c>
      <c r="M30" s="170">
        <f>N30/4600000*100</f>
        <v>0.17391304347826086</v>
      </c>
      <c r="N30" s="170">
        <f>K30/12*4</f>
        <v>8000</v>
      </c>
      <c r="O30" s="167">
        <v>4</v>
      </c>
      <c r="P30" s="173">
        <f>Q30/4600000*100</f>
        <v>0.17391304347826086</v>
      </c>
      <c r="Q30" s="171">
        <v>8000</v>
      </c>
      <c r="R30" s="167">
        <v>4</v>
      </c>
      <c r="S30" s="170">
        <f t="shared" si="6"/>
        <v>0.17391304347826086</v>
      </c>
      <c r="T30" s="170">
        <v>8000</v>
      </c>
      <c r="U30" s="51"/>
      <c r="V30" s="228">
        <f t="shared" si="7"/>
        <v>24000</v>
      </c>
    </row>
    <row r="31" spans="1:22" ht="21.75" customHeight="1">
      <c r="A31" s="51">
        <v>4</v>
      </c>
      <c r="B31" s="92" t="s">
        <v>139</v>
      </c>
      <c r="C31" s="167" t="s">
        <v>30</v>
      </c>
      <c r="D31" s="134"/>
      <c r="E31" s="134"/>
      <c r="F31" s="134"/>
      <c r="G31" s="134"/>
      <c r="H31" s="134"/>
      <c r="I31" s="185">
        <v>12</v>
      </c>
      <c r="J31" s="168">
        <f t="shared" si="8"/>
        <v>1.3043478260869565</v>
      </c>
      <c r="K31" s="222">
        <v>60000</v>
      </c>
      <c r="L31" s="170">
        <v>4</v>
      </c>
      <c r="M31" s="170">
        <f>N31/4600000*100</f>
        <v>0.43478260869565216</v>
      </c>
      <c r="N31" s="170">
        <f>K31/12*4</f>
        <v>20000</v>
      </c>
      <c r="O31" s="167">
        <v>4</v>
      </c>
      <c r="P31" s="173">
        <f>Q31/4600000*100</f>
        <v>0.43478260869565216</v>
      </c>
      <c r="Q31" s="171">
        <v>20000</v>
      </c>
      <c r="R31" s="167">
        <v>4</v>
      </c>
      <c r="S31" s="171">
        <f t="shared" si="6"/>
        <v>0.43478260869565216</v>
      </c>
      <c r="T31" s="171">
        <v>20000</v>
      </c>
      <c r="U31" s="51"/>
      <c r="V31" s="228">
        <f t="shared" si="7"/>
        <v>60000</v>
      </c>
    </row>
    <row r="32" spans="1:22" ht="21.75" customHeight="1">
      <c r="A32" s="51">
        <v>5</v>
      </c>
      <c r="B32" s="92" t="s">
        <v>140</v>
      </c>
      <c r="C32" s="167" t="s">
        <v>30</v>
      </c>
      <c r="D32" s="134"/>
      <c r="E32" s="134"/>
      <c r="F32" s="134"/>
      <c r="G32" s="134"/>
      <c r="H32" s="134"/>
      <c r="I32" s="185">
        <v>1</v>
      </c>
      <c r="J32" s="168">
        <f t="shared" si="8"/>
        <v>0.32608695652173914</v>
      </c>
      <c r="K32" s="222">
        <v>15000</v>
      </c>
      <c r="L32" s="170">
        <v>4</v>
      </c>
      <c r="M32" s="170">
        <v>0</v>
      </c>
      <c r="N32" s="170">
        <v>0</v>
      </c>
      <c r="O32" s="167">
        <v>4</v>
      </c>
      <c r="P32" s="173">
        <v>0</v>
      </c>
      <c r="Q32" s="171">
        <v>0</v>
      </c>
      <c r="R32" s="167">
        <v>4</v>
      </c>
      <c r="S32" s="171">
        <f t="shared" si="6"/>
        <v>0.32608695652173914</v>
      </c>
      <c r="T32" s="171">
        <f>K32</f>
        <v>15000</v>
      </c>
      <c r="U32" s="51"/>
      <c r="V32" s="228">
        <f t="shared" si="7"/>
        <v>15000</v>
      </c>
    </row>
    <row r="33" spans="1:22" ht="21.75" customHeight="1">
      <c r="A33" s="51">
        <v>6</v>
      </c>
      <c r="B33" s="92" t="s">
        <v>174</v>
      </c>
      <c r="C33" s="167" t="s">
        <v>30</v>
      </c>
      <c r="D33" s="134"/>
      <c r="E33" s="134"/>
      <c r="F33" s="134"/>
      <c r="G33" s="134"/>
      <c r="H33" s="134"/>
      <c r="I33" s="185">
        <v>12</v>
      </c>
      <c r="J33" s="168">
        <f t="shared" si="8"/>
        <v>2.8260869565217392</v>
      </c>
      <c r="K33" s="222">
        <v>130000</v>
      </c>
      <c r="L33" s="170">
        <v>4</v>
      </c>
      <c r="M33" s="170">
        <f>N33/4600000*100</f>
        <v>0.9420289855072465</v>
      </c>
      <c r="N33" s="170">
        <f>K33/3</f>
        <v>43333.333333333336</v>
      </c>
      <c r="O33" s="167">
        <v>4</v>
      </c>
      <c r="P33" s="173">
        <f>Q33/4600000*100</f>
        <v>0.9420289855072465</v>
      </c>
      <c r="Q33" s="171">
        <v>43333.333333333336</v>
      </c>
      <c r="R33" s="167">
        <v>4</v>
      </c>
      <c r="S33" s="171">
        <f t="shared" si="6"/>
        <v>0.9420289855072465</v>
      </c>
      <c r="T33" s="171">
        <v>43333.333333333336</v>
      </c>
      <c r="U33" s="51"/>
      <c r="V33" s="228">
        <f t="shared" si="7"/>
        <v>130000</v>
      </c>
    </row>
    <row r="34" spans="1:22" ht="21.75" customHeight="1">
      <c r="A34" s="51">
        <v>7</v>
      </c>
      <c r="B34" s="92" t="s">
        <v>175</v>
      </c>
      <c r="C34" s="167" t="s">
        <v>30</v>
      </c>
      <c r="D34" s="134"/>
      <c r="E34" s="134"/>
      <c r="F34" s="134"/>
      <c r="G34" s="134"/>
      <c r="H34" s="134"/>
      <c r="I34" s="185">
        <v>12</v>
      </c>
      <c r="J34" s="168">
        <f t="shared" si="8"/>
        <v>0.8695652173913043</v>
      </c>
      <c r="K34" s="222">
        <v>40000</v>
      </c>
      <c r="L34" s="170">
        <v>4</v>
      </c>
      <c r="M34" s="170"/>
      <c r="N34" s="170">
        <v>0</v>
      </c>
      <c r="O34" s="167">
        <v>4</v>
      </c>
      <c r="P34" s="173">
        <v>0</v>
      </c>
      <c r="Q34" s="171">
        <v>0</v>
      </c>
      <c r="R34" s="167">
        <v>4</v>
      </c>
      <c r="S34" s="171">
        <f t="shared" si="6"/>
        <v>0.8695652173913043</v>
      </c>
      <c r="T34" s="171">
        <f>K34</f>
        <v>40000</v>
      </c>
      <c r="U34" s="51"/>
      <c r="V34" s="228">
        <f t="shared" si="7"/>
        <v>40000</v>
      </c>
    </row>
    <row r="35" spans="1:22" s="38" customFormat="1" ht="21.75" customHeight="1">
      <c r="A35" s="189"/>
      <c r="B35" s="211" t="s">
        <v>126</v>
      </c>
      <c r="C35" s="164"/>
      <c r="D35" s="164"/>
      <c r="E35" s="164"/>
      <c r="F35" s="164"/>
      <c r="G35" s="164"/>
      <c r="H35" s="164"/>
      <c r="I35" s="212"/>
      <c r="J35" s="186">
        <f t="shared" si="8"/>
        <v>29.5</v>
      </c>
      <c r="K35" s="223">
        <f>SUM(K28:K34)</f>
        <v>1357000</v>
      </c>
      <c r="L35" s="170">
        <v>4</v>
      </c>
      <c r="M35" s="176">
        <f aca="true" t="shared" si="9" ref="M35:M50">N35/4600000*100</f>
        <v>10.884057971014492</v>
      </c>
      <c r="N35" s="176">
        <f>SUM(N28:N34)</f>
        <v>500666.6666666666</v>
      </c>
      <c r="O35" s="167">
        <v>4</v>
      </c>
      <c r="P35" s="187">
        <f>SUM(P28:P34)</f>
        <v>8.710144927536232</v>
      </c>
      <c r="Q35" s="186">
        <f>SUM(Q28:Q34)</f>
        <v>400666.6666666666</v>
      </c>
      <c r="R35" s="167">
        <v>4</v>
      </c>
      <c r="S35" s="186">
        <f>SUM(S28:S34)</f>
        <v>9.905797101449275</v>
      </c>
      <c r="T35" s="186">
        <f>SUM(T28:T34)</f>
        <v>455666.6666666666</v>
      </c>
      <c r="U35" s="189"/>
      <c r="V35" s="229">
        <f>SUM(V28:V34)</f>
        <v>1357000</v>
      </c>
    </row>
    <row r="36" spans="1:22" s="204" customFormat="1" ht="21.75" customHeight="1">
      <c r="A36" s="199">
        <v>1</v>
      </c>
      <c r="B36" s="200" t="s">
        <v>143</v>
      </c>
      <c r="C36" s="190" t="s">
        <v>30</v>
      </c>
      <c r="D36" s="201"/>
      <c r="E36" s="201"/>
      <c r="F36" s="201"/>
      <c r="G36" s="201"/>
      <c r="H36" s="201"/>
      <c r="I36" s="202">
        <v>12</v>
      </c>
      <c r="J36" s="193">
        <f t="shared" si="8"/>
        <v>1.3043478260869565</v>
      </c>
      <c r="K36" s="224">
        <v>60000</v>
      </c>
      <c r="L36" s="170">
        <v>4</v>
      </c>
      <c r="M36" s="203">
        <f t="shared" si="9"/>
        <v>0.43478260869565216</v>
      </c>
      <c r="N36" s="230">
        <f aca="true" t="shared" si="10" ref="N36:N54">K36/3</f>
        <v>20000</v>
      </c>
      <c r="O36" s="167">
        <v>4</v>
      </c>
      <c r="P36" s="203">
        <f aca="true" t="shared" si="11" ref="P36:P50">Q36/4600000*100</f>
        <v>0.43478260869565216</v>
      </c>
      <c r="Q36" s="230">
        <v>20000</v>
      </c>
      <c r="R36" s="167">
        <v>4</v>
      </c>
      <c r="S36" s="203">
        <f aca="true" t="shared" si="12" ref="S36:S50">T36/4600000*100</f>
        <v>0.43478260869565216</v>
      </c>
      <c r="T36" s="230">
        <v>20000</v>
      </c>
      <c r="U36" s="199"/>
      <c r="V36" s="233">
        <f>T36+Q36+N36</f>
        <v>60000</v>
      </c>
    </row>
    <row r="37" spans="1:22" s="204" customFormat="1" ht="21.75" customHeight="1">
      <c r="A37" s="199">
        <v>2</v>
      </c>
      <c r="B37" s="200" t="s">
        <v>144</v>
      </c>
      <c r="C37" s="190" t="s">
        <v>30</v>
      </c>
      <c r="D37" s="205"/>
      <c r="E37" s="205"/>
      <c r="F37" s="205"/>
      <c r="G37" s="205"/>
      <c r="H37" s="205"/>
      <c r="I37" s="192">
        <v>12</v>
      </c>
      <c r="J37" s="193">
        <f t="shared" si="8"/>
        <v>1.3043478260869565</v>
      </c>
      <c r="K37" s="224">
        <v>60000</v>
      </c>
      <c r="L37" s="170">
        <v>4</v>
      </c>
      <c r="M37" s="203">
        <f t="shared" si="9"/>
        <v>0.43478260869565216</v>
      </c>
      <c r="N37" s="230">
        <f t="shared" si="10"/>
        <v>20000</v>
      </c>
      <c r="O37" s="167">
        <v>4</v>
      </c>
      <c r="P37" s="203">
        <f t="shared" si="11"/>
        <v>0.43478260869565216</v>
      </c>
      <c r="Q37" s="230">
        <v>20000</v>
      </c>
      <c r="R37" s="167">
        <v>4</v>
      </c>
      <c r="S37" s="203">
        <f t="shared" si="12"/>
        <v>0.43478260869565216</v>
      </c>
      <c r="T37" s="230">
        <v>20000</v>
      </c>
      <c r="U37" s="206"/>
      <c r="V37" s="233">
        <f aca="true" t="shared" si="13" ref="V37:V55">T37+Q37+N37</f>
        <v>60000</v>
      </c>
    </row>
    <row r="38" spans="1:22" s="204" customFormat="1" ht="21.75" customHeight="1">
      <c r="A38" s="199">
        <v>3</v>
      </c>
      <c r="B38" s="200" t="s">
        <v>145</v>
      </c>
      <c r="C38" s="190" t="s">
        <v>30</v>
      </c>
      <c r="D38" s="205"/>
      <c r="E38" s="205"/>
      <c r="F38" s="205"/>
      <c r="G38" s="205"/>
      <c r="H38" s="205"/>
      <c r="I38" s="192">
        <v>12</v>
      </c>
      <c r="J38" s="193">
        <f t="shared" si="8"/>
        <v>1.0869565217391304</v>
      </c>
      <c r="K38" s="224">
        <v>50000</v>
      </c>
      <c r="L38" s="170">
        <v>4</v>
      </c>
      <c r="M38" s="203">
        <f t="shared" si="9"/>
        <v>0.3623188405797102</v>
      </c>
      <c r="N38" s="230">
        <f t="shared" si="10"/>
        <v>16666.666666666668</v>
      </c>
      <c r="O38" s="167">
        <v>4</v>
      </c>
      <c r="P38" s="203">
        <f t="shared" si="11"/>
        <v>0.3623188405797102</v>
      </c>
      <c r="Q38" s="230">
        <v>16666.666666666668</v>
      </c>
      <c r="R38" s="167">
        <v>4</v>
      </c>
      <c r="S38" s="203">
        <f t="shared" si="12"/>
        <v>0.3623188405797102</v>
      </c>
      <c r="T38" s="230">
        <v>16666.666666666668</v>
      </c>
      <c r="U38" s="206"/>
      <c r="V38" s="233">
        <f t="shared" si="13"/>
        <v>50000</v>
      </c>
    </row>
    <row r="39" spans="1:22" s="204" customFormat="1" ht="39.75" customHeight="1">
      <c r="A39" s="199">
        <v>4</v>
      </c>
      <c r="B39" s="207" t="s">
        <v>176</v>
      </c>
      <c r="C39" s="190" t="s">
        <v>30</v>
      </c>
      <c r="D39" s="205"/>
      <c r="E39" s="205"/>
      <c r="F39" s="205"/>
      <c r="G39" s="205"/>
      <c r="H39" s="205"/>
      <c r="I39" s="192">
        <v>12</v>
      </c>
      <c r="J39" s="193">
        <f t="shared" si="8"/>
        <v>8.695652173913043</v>
      </c>
      <c r="K39" s="224">
        <v>400000</v>
      </c>
      <c r="L39" s="170">
        <v>4</v>
      </c>
      <c r="M39" s="203">
        <f t="shared" si="9"/>
        <v>2.8985507246376816</v>
      </c>
      <c r="N39" s="230">
        <f t="shared" si="10"/>
        <v>133333.33333333334</v>
      </c>
      <c r="O39" s="167">
        <v>4</v>
      </c>
      <c r="P39" s="203">
        <f t="shared" si="11"/>
        <v>2.8985507246376816</v>
      </c>
      <c r="Q39" s="230">
        <v>133333.33333333334</v>
      </c>
      <c r="R39" s="167">
        <v>4</v>
      </c>
      <c r="S39" s="203">
        <f t="shared" si="12"/>
        <v>2.8985507246376816</v>
      </c>
      <c r="T39" s="230">
        <v>133333.33333333334</v>
      </c>
      <c r="U39" s="206"/>
      <c r="V39" s="233">
        <f t="shared" si="13"/>
        <v>400000</v>
      </c>
    </row>
    <row r="40" spans="1:22" s="204" customFormat="1" ht="21.75" customHeight="1">
      <c r="A40" s="199">
        <v>5</v>
      </c>
      <c r="B40" s="200" t="s">
        <v>74</v>
      </c>
      <c r="C40" s="190" t="s">
        <v>30</v>
      </c>
      <c r="D40" s="205"/>
      <c r="E40" s="205"/>
      <c r="F40" s="205"/>
      <c r="G40" s="205"/>
      <c r="H40" s="205"/>
      <c r="I40" s="192">
        <v>12</v>
      </c>
      <c r="J40" s="193">
        <f t="shared" si="8"/>
        <v>5.217391304347826</v>
      </c>
      <c r="K40" s="224">
        <v>240000</v>
      </c>
      <c r="L40" s="170">
        <v>4</v>
      </c>
      <c r="M40" s="203">
        <f t="shared" si="9"/>
        <v>1.7391304347826086</v>
      </c>
      <c r="N40" s="230">
        <f t="shared" si="10"/>
        <v>80000</v>
      </c>
      <c r="O40" s="167">
        <v>4</v>
      </c>
      <c r="P40" s="203">
        <f t="shared" si="11"/>
        <v>1.7391304347826086</v>
      </c>
      <c r="Q40" s="230">
        <v>80000</v>
      </c>
      <c r="R40" s="167">
        <v>4</v>
      </c>
      <c r="S40" s="203">
        <f t="shared" si="12"/>
        <v>1.7391304347826086</v>
      </c>
      <c r="T40" s="230">
        <v>80000</v>
      </c>
      <c r="U40" s="206"/>
      <c r="V40" s="233">
        <f t="shared" si="13"/>
        <v>240000</v>
      </c>
    </row>
    <row r="41" spans="1:22" s="204" customFormat="1" ht="21.75" customHeight="1">
      <c r="A41" s="199">
        <v>6</v>
      </c>
      <c r="B41" s="200" t="s">
        <v>148</v>
      </c>
      <c r="C41" s="190" t="s">
        <v>30</v>
      </c>
      <c r="D41" s="205"/>
      <c r="E41" s="205"/>
      <c r="F41" s="205"/>
      <c r="G41" s="205"/>
      <c r="H41" s="205"/>
      <c r="I41" s="192">
        <v>12</v>
      </c>
      <c r="J41" s="193">
        <f t="shared" si="8"/>
        <v>5.434782608695652</v>
      </c>
      <c r="K41" s="224">
        <v>250000</v>
      </c>
      <c r="L41" s="170">
        <v>4</v>
      </c>
      <c r="M41" s="203">
        <f t="shared" si="9"/>
        <v>1.8115942028985508</v>
      </c>
      <c r="N41" s="230">
        <f t="shared" si="10"/>
        <v>83333.33333333333</v>
      </c>
      <c r="O41" s="167">
        <v>4</v>
      </c>
      <c r="P41" s="203">
        <f t="shared" si="11"/>
        <v>1.8115942028985508</v>
      </c>
      <c r="Q41" s="230">
        <v>83333.33333333333</v>
      </c>
      <c r="R41" s="167">
        <v>4</v>
      </c>
      <c r="S41" s="203">
        <f t="shared" si="12"/>
        <v>1.8115942028985508</v>
      </c>
      <c r="T41" s="230">
        <v>83333.33333333333</v>
      </c>
      <c r="U41" s="206"/>
      <c r="V41" s="233">
        <f t="shared" si="13"/>
        <v>250000</v>
      </c>
    </row>
    <row r="42" spans="1:22" s="204" customFormat="1" ht="21.75" customHeight="1">
      <c r="A42" s="199">
        <v>7</v>
      </c>
      <c r="B42" s="200" t="s">
        <v>149</v>
      </c>
      <c r="C42" s="190" t="s">
        <v>30</v>
      </c>
      <c r="D42" s="205"/>
      <c r="E42" s="205"/>
      <c r="F42" s="205"/>
      <c r="G42" s="205"/>
      <c r="H42" s="205"/>
      <c r="I42" s="192">
        <v>12</v>
      </c>
      <c r="J42" s="193">
        <f t="shared" si="8"/>
        <v>3.260869565217391</v>
      </c>
      <c r="K42" s="224">
        <v>150000</v>
      </c>
      <c r="L42" s="170">
        <v>4</v>
      </c>
      <c r="M42" s="203">
        <f t="shared" si="9"/>
        <v>1.0869565217391304</v>
      </c>
      <c r="N42" s="230">
        <f t="shared" si="10"/>
        <v>50000</v>
      </c>
      <c r="O42" s="167">
        <v>4</v>
      </c>
      <c r="P42" s="203">
        <f t="shared" si="11"/>
        <v>1.0869565217391304</v>
      </c>
      <c r="Q42" s="230">
        <v>50000</v>
      </c>
      <c r="R42" s="167">
        <v>4</v>
      </c>
      <c r="S42" s="203">
        <f t="shared" si="12"/>
        <v>1.0869565217391304</v>
      </c>
      <c r="T42" s="230">
        <v>50000</v>
      </c>
      <c r="U42" s="206"/>
      <c r="V42" s="233">
        <f t="shared" si="13"/>
        <v>150000</v>
      </c>
    </row>
    <row r="43" spans="1:22" s="204" customFormat="1" ht="21.75" customHeight="1">
      <c r="A43" s="199">
        <v>8</v>
      </c>
      <c r="B43" s="200" t="s">
        <v>150</v>
      </c>
      <c r="C43" s="190" t="s">
        <v>30</v>
      </c>
      <c r="D43" s="205"/>
      <c r="E43" s="205"/>
      <c r="F43" s="205"/>
      <c r="G43" s="205"/>
      <c r="H43" s="205"/>
      <c r="I43" s="192">
        <v>12</v>
      </c>
      <c r="J43" s="193">
        <f t="shared" si="8"/>
        <v>5.434782608695652</v>
      </c>
      <c r="K43" s="224">
        <v>250000</v>
      </c>
      <c r="L43" s="170">
        <v>4</v>
      </c>
      <c r="M43" s="203">
        <f t="shared" si="9"/>
        <v>1.8115942028985508</v>
      </c>
      <c r="N43" s="230">
        <f t="shared" si="10"/>
        <v>83333.33333333333</v>
      </c>
      <c r="O43" s="167">
        <v>4</v>
      </c>
      <c r="P43" s="203">
        <f t="shared" si="11"/>
        <v>1.8115942028985508</v>
      </c>
      <c r="Q43" s="230">
        <f>N43</f>
        <v>83333.33333333333</v>
      </c>
      <c r="R43" s="167">
        <v>4</v>
      </c>
      <c r="S43" s="203">
        <f t="shared" si="12"/>
        <v>1.8115942028985508</v>
      </c>
      <c r="T43" s="230">
        <v>83333.33333333333</v>
      </c>
      <c r="U43" s="206"/>
      <c r="V43" s="233">
        <f t="shared" si="13"/>
        <v>250000</v>
      </c>
    </row>
    <row r="44" spans="1:22" s="204" customFormat="1" ht="21.75" customHeight="1">
      <c r="A44" s="199">
        <v>9</v>
      </c>
      <c r="B44" s="200" t="s">
        <v>177</v>
      </c>
      <c r="C44" s="190" t="s">
        <v>30</v>
      </c>
      <c r="D44" s="205"/>
      <c r="E44" s="205"/>
      <c r="F44" s="205"/>
      <c r="G44" s="205"/>
      <c r="H44" s="205"/>
      <c r="I44" s="192">
        <v>12</v>
      </c>
      <c r="J44" s="209">
        <f t="shared" si="8"/>
        <v>1.0869565217391304</v>
      </c>
      <c r="K44" s="224">
        <v>50000</v>
      </c>
      <c r="L44" s="170">
        <v>4</v>
      </c>
      <c r="M44" s="203">
        <f t="shared" si="9"/>
        <v>0.3623188405797102</v>
      </c>
      <c r="N44" s="230">
        <f t="shared" si="10"/>
        <v>16666.666666666668</v>
      </c>
      <c r="O44" s="167">
        <v>4</v>
      </c>
      <c r="P44" s="203">
        <f t="shared" si="11"/>
        <v>0.3623188405797102</v>
      </c>
      <c r="Q44" s="230">
        <f>N44</f>
        <v>16666.666666666668</v>
      </c>
      <c r="R44" s="167">
        <v>4</v>
      </c>
      <c r="S44" s="203">
        <f t="shared" si="12"/>
        <v>0.3623188405797102</v>
      </c>
      <c r="T44" s="230">
        <v>16666.666666666668</v>
      </c>
      <c r="U44" s="206"/>
      <c r="V44" s="233">
        <f t="shared" si="13"/>
        <v>50000</v>
      </c>
    </row>
    <row r="45" spans="1:22" s="204" customFormat="1" ht="21.75" customHeight="1">
      <c r="A45" s="199">
        <v>10</v>
      </c>
      <c r="B45" s="200" t="s">
        <v>178</v>
      </c>
      <c r="C45" s="190" t="s">
        <v>30</v>
      </c>
      <c r="D45" s="205"/>
      <c r="E45" s="205"/>
      <c r="F45" s="205"/>
      <c r="G45" s="205"/>
      <c r="H45" s="205"/>
      <c r="I45" s="192">
        <v>12</v>
      </c>
      <c r="J45" s="193">
        <f t="shared" si="8"/>
        <v>0.5434782608695652</v>
      </c>
      <c r="K45" s="224">
        <v>25000</v>
      </c>
      <c r="L45" s="170">
        <v>4</v>
      </c>
      <c r="M45" s="203">
        <f t="shared" si="9"/>
        <v>0.1811594202898551</v>
      </c>
      <c r="N45" s="230">
        <f t="shared" si="10"/>
        <v>8333.333333333334</v>
      </c>
      <c r="O45" s="167">
        <v>4</v>
      </c>
      <c r="P45" s="203">
        <f t="shared" si="11"/>
        <v>0.1811594202898551</v>
      </c>
      <c r="Q45" s="230">
        <v>8333.333333333334</v>
      </c>
      <c r="R45" s="167">
        <v>4</v>
      </c>
      <c r="S45" s="203">
        <f t="shared" si="12"/>
        <v>0.1811594202898551</v>
      </c>
      <c r="T45" s="230">
        <v>8333.333333333334</v>
      </c>
      <c r="U45" s="206"/>
      <c r="V45" s="233">
        <f t="shared" si="13"/>
        <v>25000</v>
      </c>
    </row>
    <row r="46" spans="1:22" s="204" customFormat="1" ht="21.75" customHeight="1">
      <c r="A46" s="199">
        <v>11</v>
      </c>
      <c r="B46" s="200" t="s">
        <v>153</v>
      </c>
      <c r="C46" s="190" t="s">
        <v>30</v>
      </c>
      <c r="D46" s="205"/>
      <c r="E46" s="205"/>
      <c r="F46" s="205"/>
      <c r="G46" s="205"/>
      <c r="H46" s="205"/>
      <c r="I46" s="192">
        <v>12</v>
      </c>
      <c r="J46" s="193">
        <f t="shared" si="8"/>
        <v>1.0869565217391304</v>
      </c>
      <c r="K46" s="224">
        <v>50000</v>
      </c>
      <c r="L46" s="170">
        <v>4</v>
      </c>
      <c r="M46" s="203">
        <f t="shared" si="9"/>
        <v>0.3623188405797102</v>
      </c>
      <c r="N46" s="231">
        <f t="shared" si="10"/>
        <v>16666.666666666668</v>
      </c>
      <c r="O46" s="167">
        <v>4</v>
      </c>
      <c r="P46" s="203">
        <f t="shared" si="11"/>
        <v>0.3623188405797102</v>
      </c>
      <c r="Q46" s="231">
        <v>16666.666666666668</v>
      </c>
      <c r="R46" s="167">
        <v>4</v>
      </c>
      <c r="S46" s="203">
        <f t="shared" si="12"/>
        <v>0.3623188405797102</v>
      </c>
      <c r="T46" s="231">
        <v>16666.666666666668</v>
      </c>
      <c r="U46" s="206"/>
      <c r="V46" s="233">
        <f t="shared" si="13"/>
        <v>50000</v>
      </c>
    </row>
    <row r="47" spans="1:22" s="204" customFormat="1" ht="21.75" customHeight="1">
      <c r="A47" s="199">
        <v>12</v>
      </c>
      <c r="B47" s="200" t="s">
        <v>154</v>
      </c>
      <c r="C47" s="190" t="s">
        <v>30</v>
      </c>
      <c r="D47" s="205"/>
      <c r="E47" s="205"/>
      <c r="F47" s="205"/>
      <c r="G47" s="205"/>
      <c r="H47" s="205"/>
      <c r="I47" s="192">
        <v>12</v>
      </c>
      <c r="J47" s="193">
        <f t="shared" si="8"/>
        <v>2.1739130434782608</v>
      </c>
      <c r="K47" s="224">
        <v>100000</v>
      </c>
      <c r="L47" s="170">
        <v>4</v>
      </c>
      <c r="M47" s="203">
        <f t="shared" si="9"/>
        <v>0.7246376811594204</v>
      </c>
      <c r="N47" s="230">
        <f t="shared" si="10"/>
        <v>33333.333333333336</v>
      </c>
      <c r="O47" s="167">
        <v>4</v>
      </c>
      <c r="P47" s="203">
        <f t="shared" si="11"/>
        <v>0.7246376811594204</v>
      </c>
      <c r="Q47" s="230">
        <v>33333.333333333336</v>
      </c>
      <c r="R47" s="167">
        <v>4</v>
      </c>
      <c r="S47" s="203">
        <f t="shared" si="12"/>
        <v>0.7246376811594204</v>
      </c>
      <c r="T47" s="230">
        <v>33333.333333333336</v>
      </c>
      <c r="U47" s="206"/>
      <c r="V47" s="233">
        <f t="shared" si="13"/>
        <v>100000</v>
      </c>
    </row>
    <row r="48" spans="1:22" s="204" customFormat="1" ht="34.5" customHeight="1">
      <c r="A48" s="199">
        <v>13</v>
      </c>
      <c r="B48" s="207" t="s">
        <v>155</v>
      </c>
      <c r="C48" s="190" t="s">
        <v>30</v>
      </c>
      <c r="D48" s="205"/>
      <c r="E48" s="205"/>
      <c r="F48" s="205"/>
      <c r="G48" s="205"/>
      <c r="H48" s="205"/>
      <c r="I48" s="192">
        <v>12</v>
      </c>
      <c r="J48" s="193">
        <f t="shared" si="8"/>
        <v>9.130434782608695</v>
      </c>
      <c r="K48" s="224">
        <v>420000</v>
      </c>
      <c r="L48" s="170">
        <v>4</v>
      </c>
      <c r="M48" s="203">
        <f t="shared" si="9"/>
        <v>3.0434782608695654</v>
      </c>
      <c r="N48" s="230">
        <f t="shared" si="10"/>
        <v>140000</v>
      </c>
      <c r="O48" s="167">
        <v>4</v>
      </c>
      <c r="P48" s="203">
        <f t="shared" si="11"/>
        <v>3.0434782608695654</v>
      </c>
      <c r="Q48" s="230">
        <v>140000</v>
      </c>
      <c r="R48" s="167">
        <v>4</v>
      </c>
      <c r="S48" s="203">
        <f t="shared" si="12"/>
        <v>3.0434782608695654</v>
      </c>
      <c r="T48" s="230">
        <v>140000</v>
      </c>
      <c r="U48" s="206"/>
      <c r="V48" s="233">
        <f t="shared" si="13"/>
        <v>420000</v>
      </c>
    </row>
    <row r="49" spans="1:22" s="204" customFormat="1" ht="21.75" customHeight="1">
      <c r="A49" s="199">
        <v>14</v>
      </c>
      <c r="B49" s="200" t="s">
        <v>156</v>
      </c>
      <c r="C49" s="190" t="s">
        <v>30</v>
      </c>
      <c r="D49" s="205"/>
      <c r="E49" s="205"/>
      <c r="F49" s="205"/>
      <c r="G49" s="205"/>
      <c r="H49" s="205"/>
      <c r="I49" s="192">
        <v>12</v>
      </c>
      <c r="J49" s="193">
        <f t="shared" si="8"/>
        <v>6.717391304347826</v>
      </c>
      <c r="K49" s="224">
        <v>309000</v>
      </c>
      <c r="L49" s="170">
        <v>4</v>
      </c>
      <c r="M49" s="203">
        <f t="shared" si="9"/>
        <v>2.239130434782609</v>
      </c>
      <c r="N49" s="230">
        <f t="shared" si="10"/>
        <v>103000</v>
      </c>
      <c r="O49" s="167">
        <v>4</v>
      </c>
      <c r="P49" s="203">
        <f t="shared" si="11"/>
        <v>2.239130434782609</v>
      </c>
      <c r="Q49" s="230">
        <v>103000</v>
      </c>
      <c r="R49" s="167">
        <v>4</v>
      </c>
      <c r="S49" s="203">
        <f t="shared" si="12"/>
        <v>2.239130434782609</v>
      </c>
      <c r="T49" s="230">
        <v>103000</v>
      </c>
      <c r="U49" s="206"/>
      <c r="V49" s="233">
        <f t="shared" si="13"/>
        <v>309000</v>
      </c>
    </row>
    <row r="50" spans="1:22" s="204" customFormat="1" ht="21.75" customHeight="1">
      <c r="A50" s="199">
        <v>15</v>
      </c>
      <c r="B50" s="200" t="s">
        <v>179</v>
      </c>
      <c r="C50" s="190" t="s">
        <v>30</v>
      </c>
      <c r="D50" s="205"/>
      <c r="E50" s="205"/>
      <c r="F50" s="205"/>
      <c r="G50" s="205"/>
      <c r="H50" s="205"/>
      <c r="I50" s="192">
        <v>12</v>
      </c>
      <c r="J50" s="193">
        <f t="shared" si="8"/>
        <v>8.695652173913043</v>
      </c>
      <c r="K50" s="224">
        <v>400000</v>
      </c>
      <c r="L50" s="170">
        <v>4</v>
      </c>
      <c r="M50" s="193">
        <f t="shared" si="9"/>
        <v>2.8985507246376816</v>
      </c>
      <c r="N50" s="230">
        <f t="shared" si="10"/>
        <v>133333.33333333334</v>
      </c>
      <c r="O50" s="167">
        <v>4</v>
      </c>
      <c r="P50" s="193">
        <f t="shared" si="11"/>
        <v>2.8985507246376816</v>
      </c>
      <c r="Q50" s="230">
        <v>133333.33333333334</v>
      </c>
      <c r="R50" s="167">
        <v>4</v>
      </c>
      <c r="S50" s="193">
        <f t="shared" si="12"/>
        <v>2.8985507246376816</v>
      </c>
      <c r="T50" s="230">
        <v>133333.33333333334</v>
      </c>
      <c r="U50" s="206"/>
      <c r="V50" s="233">
        <f t="shared" si="13"/>
        <v>400000</v>
      </c>
    </row>
    <row r="51" spans="1:22" s="196" customFormat="1" ht="21.75" customHeight="1">
      <c r="A51" s="199">
        <v>16</v>
      </c>
      <c r="B51" s="200" t="s">
        <v>158</v>
      </c>
      <c r="C51" s="190" t="s">
        <v>30</v>
      </c>
      <c r="D51" s="191"/>
      <c r="E51" s="191"/>
      <c r="F51" s="191"/>
      <c r="G51" s="191"/>
      <c r="H51" s="191"/>
      <c r="I51" s="192">
        <v>12</v>
      </c>
      <c r="J51" s="193">
        <f t="shared" si="8"/>
        <v>0.5434782608695652</v>
      </c>
      <c r="K51" s="208">
        <v>25000</v>
      </c>
      <c r="L51" s="170">
        <v>4</v>
      </c>
      <c r="M51" s="209">
        <f>N51/K56*100</f>
        <v>0.1811594202898551</v>
      </c>
      <c r="N51" s="208">
        <f t="shared" si="10"/>
        <v>8333.333333333334</v>
      </c>
      <c r="O51" s="274">
        <v>4</v>
      </c>
      <c r="P51" s="275">
        <f>Q51/N56*100</f>
        <v>0.5268703898840886</v>
      </c>
      <c r="Q51" s="208">
        <v>8333.333333333334</v>
      </c>
      <c r="R51" s="274">
        <v>4</v>
      </c>
      <c r="S51" s="275">
        <f>T51/Q56*100</f>
        <v>0.5624296962879641</v>
      </c>
      <c r="T51" s="208">
        <v>8333.333333333334</v>
      </c>
      <c r="U51" s="210"/>
      <c r="V51" s="233">
        <f t="shared" si="13"/>
        <v>25000</v>
      </c>
    </row>
    <row r="52" spans="1:22" s="196" customFormat="1" ht="21.75" customHeight="1">
      <c r="A52" s="199">
        <v>17</v>
      </c>
      <c r="B52" s="190" t="s">
        <v>159</v>
      </c>
      <c r="C52" s="190" t="s">
        <v>30</v>
      </c>
      <c r="D52" s="191"/>
      <c r="E52" s="191"/>
      <c r="F52" s="191"/>
      <c r="G52" s="191"/>
      <c r="H52" s="191"/>
      <c r="I52" s="192">
        <v>12</v>
      </c>
      <c r="J52" s="193">
        <f t="shared" si="8"/>
        <v>0.30434782608695654</v>
      </c>
      <c r="K52" s="208">
        <v>14000</v>
      </c>
      <c r="L52" s="170">
        <v>4</v>
      </c>
      <c r="M52" s="194">
        <f>N52/K56*100</f>
        <v>0.10144927536231885</v>
      </c>
      <c r="N52" s="208">
        <f t="shared" si="10"/>
        <v>4666.666666666667</v>
      </c>
      <c r="O52" s="274">
        <v>4</v>
      </c>
      <c r="P52" s="208">
        <f>Q52/N56*100</f>
        <v>0.29504741833508963</v>
      </c>
      <c r="Q52" s="208">
        <v>4666.666666666667</v>
      </c>
      <c r="R52" s="274">
        <v>4</v>
      </c>
      <c r="S52" s="208">
        <f>T52/Q56*100</f>
        <v>0.3149606299212599</v>
      </c>
      <c r="T52" s="208">
        <v>4666.666666666667</v>
      </c>
      <c r="U52" s="195"/>
      <c r="V52" s="233">
        <f t="shared" si="13"/>
        <v>14000</v>
      </c>
    </row>
    <row r="53" spans="1:22" s="196" customFormat="1" ht="21.75" customHeight="1">
      <c r="A53" s="199">
        <v>18</v>
      </c>
      <c r="B53" s="197" t="s">
        <v>180</v>
      </c>
      <c r="C53" s="190" t="s">
        <v>30</v>
      </c>
      <c r="D53" s="191"/>
      <c r="E53" s="191"/>
      <c r="F53" s="191"/>
      <c r="G53" s="191"/>
      <c r="H53" s="191"/>
      <c r="I53" s="192">
        <v>12</v>
      </c>
      <c r="J53" s="193">
        <f t="shared" si="8"/>
        <v>7.608695652173914</v>
      </c>
      <c r="K53" s="208">
        <v>350000</v>
      </c>
      <c r="L53" s="170">
        <v>4</v>
      </c>
      <c r="M53" s="194">
        <f>N53/K56*100</f>
        <v>2.536231884057971</v>
      </c>
      <c r="N53" s="208">
        <f t="shared" si="10"/>
        <v>116666.66666666667</v>
      </c>
      <c r="O53" s="274">
        <v>4</v>
      </c>
      <c r="P53" s="208">
        <f>Q53/N56*100</f>
        <v>7.376185458377241</v>
      </c>
      <c r="Q53" s="208">
        <v>116666.66666666667</v>
      </c>
      <c r="R53" s="274">
        <v>4</v>
      </c>
      <c r="S53" s="208">
        <f>T53/Q56*100</f>
        <v>7.874015748031497</v>
      </c>
      <c r="T53" s="208">
        <v>116666.66666666667</v>
      </c>
      <c r="U53" s="195"/>
      <c r="V53" s="233">
        <f t="shared" si="13"/>
        <v>350000</v>
      </c>
    </row>
    <row r="54" spans="1:22" s="196" customFormat="1" ht="21.75" customHeight="1">
      <c r="A54" s="199">
        <v>19</v>
      </c>
      <c r="B54" s="197" t="s">
        <v>175</v>
      </c>
      <c r="C54" s="190" t="s">
        <v>30</v>
      </c>
      <c r="D54" s="191"/>
      <c r="E54" s="191"/>
      <c r="F54" s="191"/>
      <c r="G54" s="191"/>
      <c r="H54" s="191"/>
      <c r="I54" s="192">
        <v>12</v>
      </c>
      <c r="J54" s="194">
        <f t="shared" si="8"/>
        <v>0.8695652173913043</v>
      </c>
      <c r="K54" s="225">
        <v>40000</v>
      </c>
      <c r="L54" s="170">
        <v>4</v>
      </c>
      <c r="M54" s="198">
        <f>N54/K56*100</f>
        <v>0.2898550724637681</v>
      </c>
      <c r="N54" s="208">
        <f t="shared" si="10"/>
        <v>13333.333333333334</v>
      </c>
      <c r="O54" s="274">
        <v>4</v>
      </c>
      <c r="P54" s="225">
        <f>Q54/N56*100</f>
        <v>0.8429926238145418</v>
      </c>
      <c r="Q54" s="208">
        <v>13333.333333333334</v>
      </c>
      <c r="R54" s="274">
        <v>4</v>
      </c>
      <c r="S54" s="225">
        <f>T54/Q56*100</f>
        <v>0.8998875140607425</v>
      </c>
      <c r="T54" s="208">
        <v>13333.333333333334</v>
      </c>
      <c r="U54" s="195"/>
      <c r="V54" s="233">
        <f t="shared" si="13"/>
        <v>40000</v>
      </c>
    </row>
    <row r="55" spans="1:23" ht="21.75" customHeight="1">
      <c r="A55" s="215"/>
      <c r="B55" s="216" t="s">
        <v>161</v>
      </c>
      <c r="C55" s="217"/>
      <c r="D55" s="218"/>
      <c r="E55" s="218"/>
      <c r="F55" s="218"/>
      <c r="G55" s="218"/>
      <c r="H55" s="218"/>
      <c r="I55" s="219"/>
      <c r="J55" s="219">
        <f t="shared" si="8"/>
        <v>70.5</v>
      </c>
      <c r="K55" s="226">
        <f>SUM(K36:K54)</f>
        <v>3243000</v>
      </c>
      <c r="L55" s="220">
        <v>4</v>
      </c>
      <c r="M55" s="220">
        <f>N55/K56*100</f>
        <v>23.5</v>
      </c>
      <c r="N55" s="220">
        <f>SUM(N36:N54)</f>
        <v>1081000</v>
      </c>
      <c r="O55" s="220">
        <v>4</v>
      </c>
      <c r="P55" s="220">
        <f>Q55/N56*100</f>
        <v>68.34562697576398</v>
      </c>
      <c r="Q55" s="220">
        <f>SUM(Q36:Q54)</f>
        <v>1081000</v>
      </c>
      <c r="R55" s="167">
        <v>4</v>
      </c>
      <c r="S55" s="220">
        <f>T55/Q56*100</f>
        <v>72.9583802024747</v>
      </c>
      <c r="T55" s="220">
        <f>SUM(T36:T54)</f>
        <v>1081000</v>
      </c>
      <c r="U55" s="221"/>
      <c r="V55" s="233">
        <f t="shared" si="13"/>
        <v>3243000</v>
      </c>
      <c r="W55">
        <f>M55*3</f>
        <v>70.5</v>
      </c>
    </row>
    <row r="56" spans="1:22" ht="21.75" customHeight="1">
      <c r="A56" s="146"/>
      <c r="B56" s="147" t="s">
        <v>40</v>
      </c>
      <c r="C56" s="149"/>
      <c r="D56" s="150"/>
      <c r="E56" s="150"/>
      <c r="F56" s="150"/>
      <c r="G56" s="150"/>
      <c r="H56" s="150"/>
      <c r="I56" s="187"/>
      <c r="J56" s="187">
        <f>J35+J55</f>
        <v>100</v>
      </c>
      <c r="K56" s="227">
        <f>K55+K35</f>
        <v>4600000</v>
      </c>
      <c r="L56" s="188">
        <v>4</v>
      </c>
      <c r="M56" s="188">
        <f>M55+M35</f>
        <v>34.38405797101449</v>
      </c>
      <c r="N56" s="187">
        <f>N55+N35</f>
        <v>1581666.6666666665</v>
      </c>
      <c r="O56" s="188">
        <v>4</v>
      </c>
      <c r="P56" s="188">
        <f>P55+P35</f>
        <v>77.05577190330021</v>
      </c>
      <c r="Q56" s="187">
        <f>Q55+Q35</f>
        <v>1481666.6666666665</v>
      </c>
      <c r="R56" s="167">
        <v>4</v>
      </c>
      <c r="S56" s="188">
        <f>S55+S35</f>
        <v>82.86417730392398</v>
      </c>
      <c r="T56" s="187">
        <f>T55+T35</f>
        <v>1536666.6666666665</v>
      </c>
      <c r="U56" s="148"/>
      <c r="V56" s="232">
        <f>N56+Q56+T56</f>
        <v>4600000</v>
      </c>
    </row>
    <row r="57" spans="1:24" s="204" customFormat="1" ht="21.75" customHeight="1">
      <c r="A57" s="213"/>
      <c r="B57" s="235" t="s">
        <v>181</v>
      </c>
      <c r="C57" s="236"/>
      <c r="D57" s="237"/>
      <c r="E57" s="237"/>
      <c r="F57" s="237"/>
      <c r="G57" s="237"/>
      <c r="H57" s="237"/>
      <c r="I57" s="238"/>
      <c r="J57" s="238"/>
      <c r="K57" s="239">
        <f>K56+K26</f>
        <v>36396000</v>
      </c>
      <c r="L57" s="240"/>
      <c r="M57" s="240"/>
      <c r="N57" s="238">
        <f>N56+N26</f>
        <v>4711666.666666666</v>
      </c>
      <c r="O57" s="238"/>
      <c r="P57" s="238"/>
      <c r="Q57" s="238">
        <f>Q56+Q26</f>
        <v>23151666.666666668</v>
      </c>
      <c r="R57" s="238"/>
      <c r="S57" s="238"/>
      <c r="T57" s="238">
        <f>T56+T26</f>
        <v>8532666.666666666</v>
      </c>
      <c r="U57" s="214"/>
      <c r="V57" s="232">
        <f>N57+Q57+T57</f>
        <v>36396000</v>
      </c>
      <c r="X57" s="234">
        <f>M56+P56+S56</f>
        <v>194.3040071782387</v>
      </c>
    </row>
    <row r="58" spans="1:21" ht="14.25" customHeight="1">
      <c r="A58" s="151"/>
      <c r="B58" s="153" t="s">
        <v>127</v>
      </c>
      <c r="C58" s="152"/>
      <c r="D58" s="153"/>
      <c r="E58" s="153"/>
      <c r="F58" s="153"/>
      <c r="G58" s="153"/>
      <c r="H58" s="153"/>
      <c r="I58" s="308"/>
      <c r="J58" s="308"/>
      <c r="K58" s="308"/>
      <c r="L58" s="308"/>
      <c r="M58" s="308"/>
      <c r="N58" s="154"/>
      <c r="O58" s="154"/>
      <c r="P58" s="308" t="s">
        <v>182</v>
      </c>
      <c r="Q58" s="308"/>
      <c r="R58" s="308"/>
      <c r="S58" s="308"/>
      <c r="T58" s="308"/>
      <c r="U58" s="155"/>
    </row>
    <row r="59" spans="1:21" ht="17.25" customHeight="1">
      <c r="A59" s="151"/>
      <c r="B59" s="152" t="s">
        <v>85</v>
      </c>
      <c r="C59" s="152"/>
      <c r="D59" s="153"/>
      <c r="E59" s="153"/>
      <c r="F59" s="153"/>
      <c r="G59" s="153"/>
      <c r="H59" s="153"/>
      <c r="I59" s="308"/>
      <c r="J59" s="308"/>
      <c r="K59" s="308"/>
      <c r="L59" s="308"/>
      <c r="M59" s="308"/>
      <c r="N59" s="156"/>
      <c r="O59" s="157"/>
      <c r="P59" s="308" t="s">
        <v>87</v>
      </c>
      <c r="Q59" s="308"/>
      <c r="R59" s="308"/>
      <c r="S59" s="308"/>
      <c r="T59" s="153"/>
      <c r="U59" s="155"/>
    </row>
    <row r="60" spans="1:21" ht="15.75" customHeight="1">
      <c r="A60" s="151"/>
      <c r="B60" s="152" t="s">
        <v>80</v>
      </c>
      <c r="C60" s="152"/>
      <c r="D60" s="153"/>
      <c r="E60" s="153"/>
      <c r="F60" s="153"/>
      <c r="G60" s="153"/>
      <c r="H60" s="153"/>
      <c r="I60" s="308"/>
      <c r="J60" s="308"/>
      <c r="K60" s="308"/>
      <c r="L60" s="308"/>
      <c r="M60" s="308"/>
      <c r="N60" s="156"/>
      <c r="O60" s="157"/>
      <c r="P60" s="308" t="s">
        <v>80</v>
      </c>
      <c r="Q60" s="308"/>
      <c r="R60" s="308"/>
      <c r="S60" s="308"/>
      <c r="T60" s="153"/>
      <c r="U60" s="155"/>
    </row>
    <row r="61" spans="1:21" ht="15.75" customHeight="1">
      <c r="A61" s="151"/>
      <c r="B61" s="152" t="s">
        <v>128</v>
      </c>
      <c r="C61" s="152"/>
      <c r="D61" s="153"/>
      <c r="E61" s="153"/>
      <c r="F61" s="153"/>
      <c r="G61" s="153"/>
      <c r="H61" s="153"/>
      <c r="I61" s="308"/>
      <c r="J61" s="308"/>
      <c r="K61" s="308"/>
      <c r="L61" s="308"/>
      <c r="M61" s="308"/>
      <c r="N61" s="156"/>
      <c r="O61" s="157"/>
      <c r="P61" s="314" t="str">
        <f>B61</f>
        <v>ldlt </v>
      </c>
      <c r="Q61" s="315"/>
      <c r="R61" s="315"/>
      <c r="S61" s="316"/>
      <c r="T61" s="153"/>
      <c r="U61" s="155"/>
    </row>
    <row r="62" spans="2:17" ht="24.75" customHeight="1">
      <c r="B62" s="158"/>
      <c r="C62" s="158"/>
      <c r="Q62" s="232"/>
    </row>
    <row r="63" ht="24.75" customHeight="1">
      <c r="Q63" s="232"/>
    </row>
  </sheetData>
  <sheetProtection/>
  <mergeCells count="27">
    <mergeCell ref="A1:U1"/>
    <mergeCell ref="A2:U2"/>
    <mergeCell ref="A3:U3"/>
    <mergeCell ref="A4:B4"/>
    <mergeCell ref="A12:B12"/>
    <mergeCell ref="A13:C13"/>
    <mergeCell ref="L9:M9"/>
    <mergeCell ref="R9:S9"/>
    <mergeCell ref="A14:A15"/>
    <mergeCell ref="B14:B15"/>
    <mergeCell ref="C14:C15"/>
    <mergeCell ref="D14:F14"/>
    <mergeCell ref="G14:H14"/>
    <mergeCell ref="I14:K14"/>
    <mergeCell ref="B17:G17"/>
    <mergeCell ref="B27:H27"/>
    <mergeCell ref="I61:M61"/>
    <mergeCell ref="P61:S61"/>
    <mergeCell ref="I58:M58"/>
    <mergeCell ref="P58:T58"/>
    <mergeCell ref="I59:M59"/>
    <mergeCell ref="P59:S59"/>
    <mergeCell ref="I60:M60"/>
    <mergeCell ref="P60:S60"/>
    <mergeCell ref="L14:N14"/>
    <mergeCell ref="O14:Q14"/>
    <mergeCell ref="R14:T14"/>
  </mergeCells>
  <hyperlinks>
    <hyperlink ref="O10" r:id="rId1" display="!@= ut cf=j= ;Ddsf] vr{ ?= -;f]em} e'QmfgL / cg'bfg ;d]t_"/>
  </hyperlinks>
  <printOptions/>
  <pageMargins left="0.24" right="0.16" top="0.38" bottom="0.26" header="0.3" footer="0.2"/>
  <pageSetup horizontalDpi="600" verticalDpi="600" orientation="landscape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6">
      <selection activeCell="B30" sqref="B30"/>
    </sheetView>
  </sheetViews>
  <sheetFormatPr defaultColWidth="9.140625" defaultRowHeight="12.75"/>
  <cols>
    <col min="2" max="2" width="41.28125" style="0" customWidth="1"/>
    <col min="3" max="3" width="22.8515625" style="0" customWidth="1"/>
    <col min="4" max="4" width="20.7109375" style="0" customWidth="1"/>
  </cols>
  <sheetData>
    <row r="1" spans="1:4" ht="18">
      <c r="A1" s="329" t="s">
        <v>10</v>
      </c>
      <c r="B1" s="329"/>
      <c r="C1" s="329"/>
      <c r="D1" s="329"/>
    </row>
    <row r="2" spans="1:4" ht="22.5">
      <c r="A2" s="330" t="s">
        <v>67</v>
      </c>
      <c r="B2" s="330"/>
      <c r="C2" s="330"/>
      <c r="D2" s="330"/>
    </row>
    <row r="3" spans="1:4" ht="24.75">
      <c r="A3" s="331" t="s">
        <v>20</v>
      </c>
      <c r="B3" s="331"/>
      <c r="C3" s="331"/>
      <c r="D3" s="331"/>
    </row>
    <row r="4" spans="1:4" ht="19.5">
      <c r="A4" s="89"/>
      <c r="B4" s="89"/>
      <c r="C4" s="305" t="s">
        <v>163</v>
      </c>
      <c r="D4" s="305"/>
    </row>
    <row r="5" spans="1:4" ht="24.75">
      <c r="A5" s="332" t="s">
        <v>164</v>
      </c>
      <c r="B5" s="332"/>
      <c r="C5" s="332"/>
      <c r="D5" s="332"/>
    </row>
    <row r="6" spans="1:4" ht="94.5" customHeight="1">
      <c r="A6" s="307" t="s">
        <v>172</v>
      </c>
      <c r="B6" s="307"/>
      <c r="C6" s="307"/>
      <c r="D6" s="307"/>
    </row>
    <row r="7" spans="1:4" ht="36">
      <c r="A7" s="99" t="s">
        <v>68</v>
      </c>
      <c r="B7" s="99" t="s">
        <v>70</v>
      </c>
      <c r="C7" s="182" t="s">
        <v>71</v>
      </c>
      <c r="D7" s="100" t="s">
        <v>72</v>
      </c>
    </row>
    <row r="8" spans="1:4" ht="18">
      <c r="A8" s="184">
        <v>1</v>
      </c>
      <c r="B8" s="101" t="s">
        <v>165</v>
      </c>
      <c r="C8" s="113">
        <v>3100000</v>
      </c>
      <c r="D8" s="102"/>
    </row>
    <row r="9" spans="1:4" ht="18">
      <c r="A9" s="184">
        <v>2</v>
      </c>
      <c r="B9" s="101" t="s">
        <v>73</v>
      </c>
      <c r="C9" s="113">
        <v>240000</v>
      </c>
      <c r="D9" s="102"/>
    </row>
    <row r="10" spans="1:4" ht="18">
      <c r="A10" s="184">
        <v>3</v>
      </c>
      <c r="B10" s="101" t="s">
        <v>138</v>
      </c>
      <c r="C10" s="113">
        <v>96000</v>
      </c>
      <c r="D10" s="102"/>
    </row>
    <row r="11" spans="1:4" ht="18">
      <c r="A11" s="184">
        <v>4</v>
      </c>
      <c r="B11" s="101" t="s">
        <v>139</v>
      </c>
      <c r="C11" s="113">
        <v>80000</v>
      </c>
      <c r="D11" s="102"/>
    </row>
    <row r="12" spans="1:4" ht="18">
      <c r="A12" s="184">
        <v>5</v>
      </c>
      <c r="B12" s="101" t="s">
        <v>140</v>
      </c>
      <c r="C12" s="113">
        <v>60000</v>
      </c>
      <c r="D12" s="102"/>
    </row>
    <row r="13" spans="1:4" ht="18">
      <c r="A13" s="184">
        <v>6</v>
      </c>
      <c r="B13" s="101" t="s">
        <v>166</v>
      </c>
      <c r="C13" s="113">
        <v>15000</v>
      </c>
      <c r="D13" s="102"/>
    </row>
    <row r="14" spans="1:5" ht="18">
      <c r="A14" s="184">
        <v>8</v>
      </c>
      <c r="B14" s="101" t="s">
        <v>143</v>
      </c>
      <c r="C14" s="113">
        <v>15000</v>
      </c>
      <c r="D14" s="102"/>
      <c r="E14" s="93"/>
    </row>
    <row r="15" spans="1:4" s="181" customFormat="1" ht="18">
      <c r="A15" s="184">
        <v>10</v>
      </c>
      <c r="B15" s="101" t="s">
        <v>167</v>
      </c>
      <c r="C15" s="183">
        <v>20000</v>
      </c>
      <c r="D15" s="102"/>
    </row>
    <row r="16" spans="1:4" ht="18">
      <c r="A16" s="184">
        <v>12</v>
      </c>
      <c r="B16" s="105" t="s">
        <v>168</v>
      </c>
      <c r="C16" s="113">
        <v>150000</v>
      </c>
      <c r="D16" s="102"/>
    </row>
    <row r="17" spans="1:4" ht="18">
      <c r="A17" s="184">
        <v>13</v>
      </c>
      <c r="B17" s="101" t="s">
        <v>169</v>
      </c>
      <c r="C17" s="113">
        <v>0</v>
      </c>
      <c r="D17" s="106"/>
    </row>
    <row r="18" spans="1:4" ht="18">
      <c r="A18" s="184">
        <v>14</v>
      </c>
      <c r="B18" s="101" t="s">
        <v>170</v>
      </c>
      <c r="C18" s="113">
        <v>10000</v>
      </c>
      <c r="D18" s="106"/>
    </row>
    <row r="19" spans="1:4" s="94" customFormat="1" ht="18">
      <c r="A19" s="184">
        <v>15</v>
      </c>
      <c r="B19" s="101" t="s">
        <v>171</v>
      </c>
      <c r="C19" s="113">
        <v>0</v>
      </c>
      <c r="D19" s="107"/>
    </row>
    <row r="20" spans="1:5" s="94" customFormat="1" ht="18">
      <c r="A20" s="103"/>
      <c r="B20" s="109" t="s">
        <v>79</v>
      </c>
      <c r="C20" s="114">
        <f>SUM(C8:C19)</f>
        <v>3786000</v>
      </c>
      <c r="D20" s="104"/>
      <c r="E20" s="110"/>
    </row>
    <row r="22" spans="2:3" s="111" customFormat="1" ht="18">
      <c r="B22" s="111" t="s">
        <v>80</v>
      </c>
      <c r="C22" s="111" t="s">
        <v>80</v>
      </c>
    </row>
    <row r="23" spans="2:3" s="111" customFormat="1" ht="18">
      <c r="B23" s="111" t="s">
        <v>82</v>
      </c>
      <c r="C23" s="111" t="s">
        <v>173</v>
      </c>
    </row>
    <row r="24" spans="2:14" s="111" customFormat="1" ht="18">
      <c r="B24" s="111" t="s">
        <v>89</v>
      </c>
      <c r="C24" s="111" t="s">
        <v>90</v>
      </c>
      <c r="N24" s="112"/>
    </row>
    <row r="25" spans="1:2" ht="17.25">
      <c r="A25" s="95"/>
      <c r="B25" s="95"/>
    </row>
    <row r="26" spans="1:2" ht="17.25">
      <c r="A26" s="95"/>
      <c r="B26" s="95"/>
    </row>
  </sheetData>
  <sheetProtection/>
  <mergeCells count="6">
    <mergeCell ref="A1:D1"/>
    <mergeCell ref="A2:D2"/>
    <mergeCell ref="A3:D3"/>
    <mergeCell ref="C4:D4"/>
    <mergeCell ref="A5:D5"/>
    <mergeCell ref="A6:D6"/>
  </mergeCells>
  <printOptions/>
  <pageMargins left="0.2" right="0.2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IT@School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 shrestha</dc:creator>
  <cp:keywords/>
  <dc:description/>
  <cp:lastModifiedBy>Netcom</cp:lastModifiedBy>
  <cp:lastPrinted>2015-11-06T09:51:45Z</cp:lastPrinted>
  <dcterms:created xsi:type="dcterms:W3CDTF">2011-04-20T06:32:19Z</dcterms:created>
  <dcterms:modified xsi:type="dcterms:W3CDTF">2016-02-01T10:13:44Z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